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Documentos_Administrativos\Formulários\"/>
    </mc:Choice>
  </mc:AlternateContent>
  <workbookProtection workbookAlgorithmName="SHA-512" workbookHashValue="ejMFSGJ5ua3jPp6X3KZWp+ht1R54X/DoimFGx7Z1VdyWjG8tYGCpQpTbskqR2mleaspeZBiwiLP4uZq3vxQlvA==" workbookSaltValue="SYnmMiCHAn5WYBkhrYPZXQ==" workbookSpinCount="100000" lockStructure="1"/>
  <bookViews>
    <workbookView xWindow="240" yWindow="180" windowWidth="9300" windowHeight="3015" tabRatio="919" activeTab="1"/>
  </bookViews>
  <sheets>
    <sheet name="Instruções e Legislação" sheetId="1" r:id="rId1"/>
    <sheet name="RD" sheetId="2" r:id="rId2"/>
  </sheets>
  <definedNames>
    <definedName name="_xlnm.Print_Area" localSheetId="0">'Instruções e Legislação'!$A$1:$H$101</definedName>
    <definedName name="_xlnm.Print_Area" localSheetId="1">RD!$B$1:$I$83</definedName>
    <definedName name="Z_D97BEBE1_1B0D_40C3_9D81_F656DECA86FF_.wvu.Cols" localSheetId="1" hidden="1">RD!$K:$XFD</definedName>
    <definedName name="Z_D97BEBE1_1B0D_40C3_9D81_F656DECA86FF_.wvu.PrintArea" localSheetId="0" hidden="1">'Instruções e Legislação'!$A$1:$H$101</definedName>
    <definedName name="Z_D97BEBE1_1B0D_40C3_9D81_F656DECA86FF_.wvu.PrintArea" localSheetId="1" hidden="1">RD!$B$2:$J$74</definedName>
    <definedName name="Z_D97BEBE1_1B0D_40C3_9D81_F656DECA86FF_.wvu.Rows" localSheetId="1" hidden="1">RD!$75:$1048576</definedName>
  </definedNames>
  <calcPr calcId="152511"/>
  <customWorkbookViews>
    <customWorkbookView name="Miguel - Vista pessoal" guid="{D97BEBE1-1B0D-40C3-9D81-F656DECA86FF}" mergeInterval="0" personalView="1" maximized="1" windowWidth="1362" windowHeight="543" tabRatio="919" activeSheetId="2"/>
  </customWorkbookViews>
</workbook>
</file>

<file path=xl/calcChain.xml><?xml version="1.0" encoding="utf-8"?>
<calcChain xmlns="http://schemas.openxmlformats.org/spreadsheetml/2006/main">
  <c r="J37" i="2" l="1"/>
  <c r="J33" i="2" s="1"/>
  <c r="J32" i="2" s="1"/>
  <c r="J31" i="2" s="1"/>
  <c r="J30" i="2" s="1"/>
  <c r="J29" i="2" s="1"/>
  <c r="J28" i="2" s="1"/>
  <c r="F31" i="2" s="1"/>
  <c r="H31" i="2"/>
  <c r="H32" i="2"/>
  <c r="H33" i="2"/>
  <c r="H34" i="2" s="1"/>
  <c r="H61" i="2"/>
  <c r="J23" i="2"/>
  <c r="J15" i="2" s="1"/>
  <c r="J14" i="2" s="1"/>
  <c r="G23" i="2" s="1"/>
  <c r="I7" i="2"/>
  <c r="H38" i="2"/>
  <c r="G7" i="2"/>
  <c r="H7" i="2"/>
  <c r="J25" i="2"/>
  <c r="C5" i="2"/>
  <c r="J26" i="2"/>
  <c r="J24" i="2"/>
  <c r="D23" i="2"/>
  <c r="D24" i="2"/>
  <c r="B23" i="2"/>
  <c r="J11" i="2"/>
  <c r="I14" i="2"/>
  <c r="G11" i="2" l="1"/>
  <c r="J8" i="2" s="1"/>
  <c r="J10" i="2" s="1"/>
  <c r="B13" i="2" s="1"/>
  <c r="J45" i="2"/>
  <c r="J43" i="2" s="1"/>
  <c r="I38" i="2" s="1"/>
  <c r="I45" i="2" s="1"/>
  <c r="B3" i="2"/>
  <c r="B28" i="2" l="1"/>
  <c r="J5" i="2"/>
  <c r="J6" i="2"/>
  <c r="C31" i="2" l="1"/>
  <c r="C30" i="2"/>
  <c r="C29" i="2"/>
  <c r="H29" i="2" s="1"/>
  <c r="C32" i="2"/>
  <c r="H30" i="2" l="1"/>
  <c r="I34" i="2" s="1"/>
  <c r="J59" i="2" s="1"/>
  <c r="J61" i="2" s="1"/>
  <c r="J65" i="2" s="1"/>
  <c r="J62" i="2" s="1"/>
  <c r="J55" i="2" s="1"/>
  <c r="J54" i="2" s="1"/>
  <c r="J50" i="2" s="1"/>
  <c r="J47" i="2" s="1"/>
  <c r="C54" i="2" s="1"/>
  <c r="I55" i="2" s="1"/>
  <c r="I59" i="2" s="1"/>
</calcChain>
</file>

<file path=xl/sharedStrings.xml><?xml version="1.0" encoding="utf-8"?>
<sst xmlns="http://schemas.openxmlformats.org/spreadsheetml/2006/main" count="157" uniqueCount="153">
  <si>
    <t>Código Postal:</t>
  </si>
  <si>
    <t>1749 - 016 Lisboa, PORTUGAL</t>
  </si>
  <si>
    <t>Outras Despesas</t>
  </si>
  <si>
    <t>Hora Fim</t>
  </si>
  <si>
    <t>Totais</t>
  </si>
  <si>
    <t>Localidade:</t>
  </si>
  <si>
    <t>Deslocações</t>
  </si>
  <si>
    <t>Nome (Completo):</t>
  </si>
  <si>
    <t>=subs.refeição</t>
  </si>
  <si>
    <t>TOTAIS</t>
  </si>
  <si>
    <t>No país:</t>
  </si>
  <si>
    <t>No estrangeiro (100%):</t>
  </si>
  <si>
    <t>No estrangeiro (70%):</t>
  </si>
  <si>
    <t>Dedução de subsídio de refeição:</t>
  </si>
  <si>
    <t>Total Justificado:</t>
  </si>
  <si>
    <t>Redução Voluntária:</t>
  </si>
  <si>
    <t>A receber:</t>
  </si>
  <si>
    <t>e-mail:</t>
  </si>
  <si>
    <t>/</t>
  </si>
  <si>
    <t>Nº CTB:</t>
  </si>
  <si>
    <t>INSTRUÇÕES DE UTILIZAÇÃO DOS FORMULÁRIOS DE</t>
  </si>
  <si>
    <t>SWIFT / BIC</t>
  </si>
  <si>
    <t>S.G.P.:</t>
  </si>
  <si>
    <r>
      <t>Beneficiário</t>
    </r>
    <r>
      <rPr>
        <sz val="10"/>
        <rFont val="Garamond"/>
        <family val="1"/>
      </rPr>
      <t xml:space="preserve"> (docente ou investigador da FCUL, colaborador da FFCUL)</t>
    </r>
  </si>
  <si>
    <t>No estrangeiro:</t>
  </si>
  <si>
    <r>
      <t>("</t>
    </r>
    <r>
      <rPr>
        <u/>
        <sz val="8"/>
        <rFont val="Garamond"/>
        <family val="1"/>
      </rPr>
      <t>no país</t>
    </r>
    <r>
      <rPr>
        <sz val="8"/>
        <rFont val="Garamond"/>
        <family val="1"/>
      </rPr>
      <t>", indique horas como hh:mm ; ex. = 13:30)</t>
    </r>
  </si>
  <si>
    <t>=subs. por Km</t>
  </si>
  <si>
    <t>Hora Início</t>
  </si>
  <si>
    <t>nº de kms:</t>
  </si>
  <si>
    <t>Número de Contribuinte:</t>
  </si>
  <si>
    <t>Reg.Desl. Nº:</t>
  </si>
  <si>
    <t>Edifício C1, Piso 3 - Campo Grande</t>
  </si>
  <si>
    <t>Centro Custos e SubDivisão,se aplic.:</t>
  </si>
  <si>
    <t>Tipo Deslocação (R = Reunião ; T = Trabalho de Campo):</t>
  </si>
  <si>
    <t>Deslocações:</t>
  </si>
  <si>
    <t>Outras Despesas:</t>
  </si>
  <si>
    <t>Totais:</t>
  </si>
  <si>
    <t xml:space="preserve"> </t>
  </si>
  <si>
    <t>Lista de verificação de Registos de Deslocação :</t>
  </si>
  <si>
    <t>Ajudas de Custo</t>
  </si>
  <si>
    <r>
      <t>1.</t>
    </r>
    <r>
      <rPr>
        <sz val="7"/>
        <rFont val="Garamond"/>
        <family val="1"/>
      </rPr>
      <t xml:space="preserve"> </t>
    </r>
    <r>
      <rPr>
        <sz val="12"/>
        <rFont val="Garamond"/>
        <family val="1"/>
      </rPr>
      <t xml:space="preserve">Caso tenha sido efectuado pedido de equiparação a bolseiro, encontra-se anexado o mesmo? </t>
    </r>
  </si>
  <si>
    <t>ser anexada folha de câmbio com a mesma data do documento de despesa.</t>
  </si>
  <si>
    <t xml:space="preserve">2. Aquando do recurso à utilização de táxis, comboios ou autocarros fora do espaço Euro, deverá </t>
  </si>
  <si>
    <t>1. Inscrição: entregar comprovativo do pagamento, talão de pagamento electrónico ou documento</t>
  </si>
  <si>
    <r>
      <t>1.</t>
    </r>
    <r>
      <rPr>
        <sz val="7"/>
        <rFont val="Garamond"/>
        <family val="1"/>
      </rPr>
      <t> </t>
    </r>
    <r>
      <rPr>
        <sz val="12"/>
        <rFont val="Garamond"/>
        <family val="1"/>
      </rPr>
      <t>Caso sejam apresentados quilómetros em viatura própria ou alugada, encontra-se anexada carta a</t>
    </r>
  </si>
  <si>
    <t>justificar ?</t>
  </si>
  <si>
    <r>
      <t>2.</t>
    </r>
    <r>
      <rPr>
        <sz val="7"/>
        <rFont val="Garamond"/>
        <family val="1"/>
      </rPr>
      <t> </t>
    </r>
    <r>
      <rPr>
        <sz val="12"/>
        <rFont val="Garamond"/>
        <family val="1"/>
      </rPr>
      <t xml:space="preserve">Caso tenham sido entregues despesas de táxis, comboios ou autocarros fora da zona Euro, foi </t>
    </r>
  </si>
  <si>
    <t>(talão de pagamento electrónico ou documento de transferência bancária) ?</t>
  </si>
  <si>
    <r>
      <t>3.</t>
    </r>
    <r>
      <rPr>
        <sz val="7"/>
        <rFont val="Garamond"/>
        <family val="1"/>
      </rPr>
      <t> </t>
    </r>
    <r>
      <rPr>
        <sz val="12"/>
        <rFont val="Garamond"/>
        <family val="1"/>
      </rPr>
      <t xml:space="preserve">Caso tenha sido entregue despesa com Hotel, encontra-se anexo o comprovativo de pagamento </t>
    </r>
  </si>
  <si>
    <t xml:space="preserve">1. Se utilizar carro próprio ou alugado, deverá entregar uma carta a justificar a necessidade da sua </t>
  </si>
  <si>
    <t>utilização em detrimento do recurso ao transporte público.</t>
  </si>
  <si>
    <t>de transferência bancária. O pagamento nunca deverá ser efectuado em numerário.</t>
  </si>
  <si>
    <t>Assinatura do(a) Responsável Científico(a):</t>
  </si>
  <si>
    <t>Assinatura do(a) Beneficiário(a):</t>
  </si>
  <si>
    <t>Lista de Verificação de Registos de Deslocação:</t>
  </si>
  <si>
    <t xml:space="preserve">1. Se tiver recebido “Adiantamento” da FFCUL, preencha este campo para fazer acerto do montante </t>
  </si>
  <si>
    <t>4. Caso tenha ocorrido viagem de avião, encontram-se anexados os cartões de embarque e factura</t>
  </si>
  <si>
    <t>em nome da Fundação da FCUL ?</t>
  </si>
  <si>
    <r>
      <t xml:space="preserve">anexada folha com câmbio </t>
    </r>
    <r>
      <rPr>
        <b/>
        <sz val="12"/>
        <rFont val="Garamond"/>
        <family val="1"/>
      </rPr>
      <t>e</t>
    </r>
    <r>
      <rPr>
        <sz val="12"/>
        <rFont val="Garamond"/>
        <family val="1"/>
      </rPr>
      <t xml:space="preserve"> com data igual à data despesa ?</t>
    </r>
  </si>
  <si>
    <t xml:space="preserve">1. Inscrição: encontra-se anexo o comprovativo do pagamento (talão de pagamento electrónico ou </t>
  </si>
  <si>
    <t>documento de transferência bancária) ?.</t>
  </si>
  <si>
    <t>REGISTO DE DESLOCAÇÃO</t>
  </si>
  <si>
    <r>
      <t>IBAN</t>
    </r>
    <r>
      <rPr>
        <sz val="8"/>
        <rFont val="Garamond"/>
        <family val="1"/>
      </rPr>
      <t xml:space="preserve"> (tem, no máximo, 34 caracteres)</t>
    </r>
  </si>
  <si>
    <r>
      <t>Combustível(viaturas da/alugadas à FFCUL)(</t>
    </r>
    <r>
      <rPr>
        <i/>
        <u/>
        <sz val="10"/>
        <rFont val="Garamond"/>
        <family val="1"/>
      </rPr>
      <t>anexar factura</t>
    </r>
    <r>
      <rPr>
        <i/>
        <sz val="10"/>
        <rFont val="Garamond"/>
        <family val="1"/>
      </rPr>
      <t>)Matrícula:</t>
    </r>
  </si>
  <si>
    <r>
      <t>Outras(</t>
    </r>
    <r>
      <rPr>
        <i/>
        <u/>
        <sz val="9"/>
        <rFont val="Garamond"/>
        <family val="1"/>
      </rPr>
      <t>anexar</t>
    </r>
    <r>
      <rPr>
        <i/>
        <sz val="10"/>
        <rFont val="Garamond"/>
        <family val="1"/>
      </rPr>
      <t>)Discriminar:</t>
    </r>
  </si>
  <si>
    <t>&gt; 18</t>
  </si>
  <si>
    <t>9 a 18</t>
  </si>
  <si>
    <t>&lt; 9</t>
  </si>
  <si>
    <r>
      <t xml:space="preserve">Escolha um só dos </t>
    </r>
    <r>
      <rPr>
        <u/>
        <sz val="10"/>
        <rFont val="Garamond"/>
        <family val="1"/>
      </rPr>
      <t>NíveisRem.</t>
    </r>
    <r>
      <rPr>
        <sz val="10"/>
        <rFont val="Garamond"/>
        <family val="1"/>
      </rPr>
      <t>,escrevendo X :</t>
    </r>
  </si>
  <si>
    <r>
      <t xml:space="preserve">Per Diem </t>
    </r>
    <r>
      <rPr>
        <sz val="10"/>
        <rFont val="Garamond"/>
        <family val="1"/>
      </rPr>
      <t xml:space="preserve">(Escolha </t>
    </r>
    <r>
      <rPr>
        <b/>
        <sz val="10"/>
        <rFont val="Garamond"/>
        <family val="1"/>
      </rPr>
      <t>um Nível Rem. e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um só regime)</t>
    </r>
  </si>
  <si>
    <t>No país (100%):</t>
  </si>
  <si>
    <t>No país (50%):</t>
  </si>
  <si>
    <r>
      <t xml:space="preserve">Escolha um só </t>
    </r>
    <r>
      <rPr>
        <u/>
        <sz val="10"/>
        <rFont val="Garamond"/>
        <family val="1"/>
      </rPr>
      <t>Regime,</t>
    </r>
    <r>
      <rPr>
        <sz val="10"/>
        <rFont val="Garamond"/>
        <family val="1"/>
      </rPr>
      <t xml:space="preserve"> com X :</t>
    </r>
  </si>
  <si>
    <t>Nº Dias Úteis:</t>
  </si>
  <si>
    <r>
      <t>Adiantamento</t>
    </r>
    <r>
      <rPr>
        <sz val="10"/>
        <rFont val="Garamond"/>
        <family val="1"/>
      </rPr>
      <t xml:space="preserve"> (já recebido da FFCUL) (</t>
    </r>
    <r>
      <rPr>
        <i/>
        <u/>
        <sz val="10"/>
        <rFont val="Garamond"/>
        <family val="1"/>
      </rPr>
      <t>indicar nº e ano RD de adiantamento</t>
    </r>
    <r>
      <rPr>
        <sz val="10"/>
        <rFont val="Garamond"/>
        <family val="1"/>
      </rPr>
      <t>):</t>
    </r>
  </si>
  <si>
    <r>
      <t>Portagens (</t>
    </r>
    <r>
      <rPr>
        <i/>
        <u/>
        <sz val="10"/>
        <rFont val="Garamond"/>
        <family val="1"/>
      </rPr>
      <t>anexar recibos</t>
    </r>
    <r>
      <rPr>
        <i/>
        <sz val="10"/>
        <rFont val="Garamond"/>
        <family val="1"/>
      </rPr>
      <t>):</t>
    </r>
  </si>
  <si>
    <r>
      <t>Pagamento (</t>
    </r>
    <r>
      <rPr>
        <i/>
        <sz val="10"/>
        <rFont val="Garamond"/>
        <family val="1"/>
      </rPr>
      <t>se desejar, para além de preencher os seguintes dados, pode anexar comprovativo válido dos mesmos</t>
    </r>
    <r>
      <rPr>
        <b/>
        <sz val="10"/>
        <rFont val="Garamond"/>
        <family val="1"/>
      </rPr>
      <t>)</t>
    </r>
  </si>
  <si>
    <r>
      <t xml:space="preserve">Hora </t>
    </r>
    <r>
      <rPr>
        <u/>
        <sz val="8"/>
        <rFont val="Garamond"/>
        <family val="1"/>
      </rPr>
      <t>Início</t>
    </r>
  </si>
  <si>
    <r>
      <t xml:space="preserve">Hora </t>
    </r>
    <r>
      <rPr>
        <u/>
        <sz val="8"/>
        <rFont val="Garamond"/>
        <family val="1"/>
      </rPr>
      <t>Fim</t>
    </r>
  </si>
  <si>
    <r>
      <t xml:space="preserve">relaciona-se </t>
    </r>
    <r>
      <rPr>
        <u/>
        <sz val="8"/>
        <rFont val="Garamond"/>
        <family val="1"/>
      </rPr>
      <t>só</t>
    </r>
  </si>
  <si>
    <r>
      <t>c/</t>
    </r>
    <r>
      <rPr>
        <sz val="8"/>
        <rFont val="Garamond"/>
        <family val="1"/>
      </rPr>
      <t xml:space="preserve"> Data de </t>
    </r>
    <r>
      <rPr>
        <u/>
        <sz val="8"/>
        <rFont val="Garamond"/>
        <family val="1"/>
      </rPr>
      <t>Início</t>
    </r>
    <r>
      <rPr>
        <sz val="8"/>
        <rFont val="Garamond"/>
        <family val="1"/>
      </rPr>
      <t>.</t>
    </r>
  </si>
  <si>
    <r>
      <t>c/</t>
    </r>
    <r>
      <rPr>
        <sz val="8"/>
        <rFont val="Garamond"/>
        <family val="1"/>
      </rPr>
      <t xml:space="preserve"> Data de </t>
    </r>
    <r>
      <rPr>
        <u/>
        <sz val="8"/>
        <rFont val="Garamond"/>
        <family val="1"/>
      </rPr>
      <t>Fim</t>
    </r>
    <r>
      <rPr>
        <sz val="8"/>
        <rFont val="Garamond"/>
        <family val="1"/>
      </rPr>
      <t>.</t>
    </r>
  </si>
  <si>
    <t>(ver Instruções)</t>
  </si>
  <si>
    <r>
      <t xml:space="preserve">7. Campo </t>
    </r>
    <r>
      <rPr>
        <i/>
        <sz val="12"/>
        <rFont val="Garamond"/>
        <family val="1"/>
      </rPr>
      <t>Outras</t>
    </r>
    <r>
      <rPr>
        <sz val="12"/>
        <rFont val="Garamond"/>
        <family val="1"/>
      </rPr>
      <t>: será utilizado aquando do aluguer de viaturas.</t>
    </r>
  </si>
  <si>
    <r>
      <t xml:space="preserve">6. Campo </t>
    </r>
    <r>
      <rPr>
        <i/>
        <sz val="12"/>
        <rFont val="Garamond"/>
        <family val="1"/>
      </rPr>
      <t>Portagens</t>
    </r>
    <r>
      <rPr>
        <sz val="12"/>
        <rFont val="Garamond"/>
        <family val="1"/>
      </rPr>
      <t>: será utilizado aquando da entrega de recibos de portagens.</t>
    </r>
  </si>
  <si>
    <t>O nível remuneratório a seleccionar deverá ter em conta a categoria profissional do beneficiário.</t>
  </si>
  <si>
    <t>Quando se verifique deslocações, em simultâneo, de colaboradores com níveis remuneratórios</t>
  </si>
  <si>
    <t>diferentes aplicar-se-á, para todos, o nível remuneratório mais elevado.</t>
  </si>
  <si>
    <t>1. O Nível Remuneratório está preenchido ? (preencher, exceptuando as situações em que não há</t>
  </si>
  <si>
    <t>Ajudas de Custo)</t>
  </si>
  <si>
    <t xml:space="preserve">6. Caso o campo “Outras” contenha valores, estes referem-se à inscrição de valores pagos a título de </t>
  </si>
  <si>
    <t xml:space="preserve">5. Caso o campo “Portagens” contenha valores, estes referem-se à inscrição de valores pagos a título de </t>
  </si>
  <si>
    <r>
      <t xml:space="preserve">portagens </t>
    </r>
    <r>
      <rPr>
        <b/>
        <sz val="12"/>
        <rFont val="Garamond"/>
        <family val="1"/>
      </rPr>
      <t>e</t>
    </r>
    <r>
      <rPr>
        <sz val="12"/>
        <rFont val="Garamond"/>
        <family val="1"/>
      </rPr>
      <t xml:space="preserve"> encontram-se devidamente suportados?</t>
    </r>
  </si>
  <si>
    <r>
      <t xml:space="preserve">aluguer de viaturas </t>
    </r>
    <r>
      <rPr>
        <b/>
        <sz val="12"/>
        <rFont val="Garamond"/>
        <family val="1"/>
      </rPr>
      <t>e</t>
    </r>
    <r>
      <rPr>
        <sz val="12"/>
        <rFont val="Garamond"/>
        <family val="1"/>
      </rPr>
      <t xml:space="preserve"> encontram-se devidamente suportados?</t>
    </r>
  </si>
  <si>
    <t>a ser reembolsado, e discrimine o anterior Registo de Deslocação (RD) que serviu para receber</t>
  </si>
  <si>
    <t>2. Se quiser que a FFCUL pague alguma(s) despesa(s) directamente ao(s) Fornecedor(es), preencha o</t>
  </si>
  <si>
    <t>campo "Pagamento Directo" para fazer acerto do montante  a ser reembolsado, e discrimine o(s)</t>
  </si>
  <si>
    <t>nome(s) do(s) Fornecedor(es) de forma completa (desde que visível) ou abreviada.</t>
  </si>
  <si>
    <t>2. Se o Tipo de Deslocação é para Participação em Reunião Científica, anexar "certificado</t>
  </si>
  <si>
    <t>de participação", mesmo se for apenas uma reunião com outros elementos da equipa do projecto.</t>
  </si>
  <si>
    <r>
      <t xml:space="preserve">esse mesmo Adiantamento. </t>
    </r>
    <r>
      <rPr>
        <u/>
        <sz val="12"/>
        <rFont val="Garamond"/>
        <family val="1"/>
      </rPr>
      <t>O actual RD servirá para Adiantamento, se Data Emissão &lt; Data Fim</t>
    </r>
    <r>
      <rPr>
        <sz val="12"/>
        <rFont val="Garamond"/>
        <family val="1"/>
      </rPr>
      <t>.</t>
    </r>
  </si>
  <si>
    <r>
      <t xml:space="preserve">5. </t>
    </r>
    <r>
      <rPr>
        <u/>
        <sz val="12"/>
        <rFont val="Garamond"/>
        <family val="1"/>
      </rPr>
      <t>Quilómetros</t>
    </r>
    <r>
      <rPr>
        <sz val="12"/>
        <rFont val="Garamond"/>
        <family val="1"/>
      </rPr>
      <t xml:space="preserve">: só são </t>
    </r>
    <r>
      <rPr>
        <u/>
        <sz val="12"/>
        <rFont val="Garamond"/>
        <family val="1"/>
      </rPr>
      <t>pagos</t>
    </r>
    <r>
      <rPr>
        <sz val="12"/>
        <rFont val="Garamond"/>
        <family val="1"/>
      </rPr>
      <t xml:space="preserve"> em caso de utilização de </t>
    </r>
    <r>
      <rPr>
        <u/>
        <sz val="12"/>
        <rFont val="Garamond"/>
        <family val="1"/>
      </rPr>
      <t>viatura própria e em território nacional</t>
    </r>
    <r>
      <rPr>
        <sz val="12"/>
        <rFont val="Garamond"/>
        <family val="1"/>
      </rPr>
      <t>.</t>
    </r>
  </si>
  <si>
    <r>
      <t xml:space="preserve">4. </t>
    </r>
    <r>
      <rPr>
        <u/>
        <sz val="12"/>
        <rFont val="Garamond"/>
        <family val="1"/>
      </rPr>
      <t>Combustível</t>
    </r>
    <r>
      <rPr>
        <sz val="12"/>
        <rFont val="Garamond"/>
        <family val="1"/>
      </rPr>
      <t xml:space="preserve">: só é </t>
    </r>
    <r>
      <rPr>
        <u/>
        <sz val="12"/>
        <rFont val="Garamond"/>
        <family val="1"/>
      </rPr>
      <t>pago</t>
    </r>
    <r>
      <rPr>
        <sz val="12"/>
        <rFont val="Garamond"/>
        <family val="1"/>
      </rPr>
      <t xml:space="preserve"> em caso de utilização de </t>
    </r>
    <r>
      <rPr>
        <u/>
        <sz val="12"/>
        <rFont val="Garamond"/>
        <family val="1"/>
      </rPr>
      <t>viatura alugada ou da Fundação da FCUL</t>
    </r>
    <r>
      <rPr>
        <sz val="12"/>
        <rFont val="Garamond"/>
        <family val="1"/>
      </rPr>
      <t>.</t>
    </r>
  </si>
  <si>
    <t>2. Caso tenha ocorrido viagem de avião, deverão ser anexadas as facturas e os talões de embarque.</t>
  </si>
  <si>
    <r>
      <t xml:space="preserve">Alojamento </t>
    </r>
    <r>
      <rPr>
        <sz val="12"/>
        <rFont val="Garamond"/>
        <family val="1"/>
      </rPr>
      <t>(válido só No País 50% - se for só um dia, HoraFim&gt;22h00m - ou No Estrangeiro 70%)</t>
    </r>
    <r>
      <rPr>
        <b/>
        <sz val="12"/>
        <rFont val="Garamond"/>
        <family val="1"/>
      </rPr>
      <t>:</t>
    </r>
  </si>
  <si>
    <t>Pagamento:</t>
  </si>
  <si>
    <t>1. Poderá entregar cópia dos dados necessários para se proceder ao pagamento, para melhor verificação.</t>
  </si>
  <si>
    <r>
      <t>Ajudas de Custo (</t>
    </r>
    <r>
      <rPr>
        <u/>
        <sz val="10"/>
        <rFont val="Garamond"/>
        <family val="1"/>
      </rPr>
      <t>No País</t>
    </r>
    <r>
      <rPr>
        <sz val="10"/>
        <rFont val="Garamond"/>
        <family val="1"/>
      </rPr>
      <t>, por ex., "</t>
    </r>
    <r>
      <rPr>
        <sz val="12"/>
        <rFont val="Garamond"/>
        <family val="1"/>
      </rPr>
      <t>2x RD</t>
    </r>
    <r>
      <rPr>
        <sz val="10"/>
        <rFont val="Garamond"/>
        <family val="1"/>
      </rPr>
      <t xml:space="preserve"> de um dia das 08h às 21h" </t>
    </r>
    <r>
      <rPr>
        <u/>
        <sz val="10"/>
        <rFont val="Garamond"/>
        <family val="1"/>
      </rPr>
      <t>é diferente de</t>
    </r>
    <r>
      <rPr>
        <sz val="10"/>
        <rFont val="Garamond"/>
        <family val="1"/>
      </rPr>
      <t xml:space="preserve"> "</t>
    </r>
    <r>
      <rPr>
        <sz val="12"/>
        <rFont val="Garamond"/>
        <family val="1"/>
      </rPr>
      <t>1x RD</t>
    </r>
    <r>
      <rPr>
        <sz val="10"/>
        <rFont val="Garamond"/>
        <family val="1"/>
      </rPr>
      <t xml:space="preserve"> de 2dias das 08h às 21h"</t>
    </r>
    <r>
      <rPr>
        <b/>
        <sz val="12"/>
        <rFont val="Garamond"/>
        <family val="1"/>
      </rPr>
      <t>):</t>
    </r>
  </si>
  <si>
    <r>
      <t>É Bolseiro(a)?</t>
    </r>
    <r>
      <rPr>
        <sz val="10"/>
        <rFont val="Garamond"/>
        <family val="1"/>
      </rPr>
      <t xml:space="preserve"> (S/N):</t>
    </r>
  </si>
  <si>
    <t>documento de transferência bancária.O pagamento nunca deverá ser efectuado em numerário.</t>
  </si>
  <si>
    <r>
      <t xml:space="preserve">1. Hotel </t>
    </r>
    <r>
      <rPr>
        <b/>
        <u/>
        <sz val="12"/>
        <rFont val="Garamond"/>
        <family val="1"/>
      </rPr>
      <t>até 3 estrelas</t>
    </r>
    <r>
      <rPr>
        <sz val="12"/>
        <rFont val="Garamond"/>
        <family val="1"/>
      </rPr>
      <t>: entregar comprovativo do pagamento seja talão de pagamento electrónico ou</t>
    </r>
  </si>
  <si>
    <t xml:space="preserve">   Se for Bolseiro FCT anexar comprovativo.</t>
  </si>
  <si>
    <t>1. Proposta de dispensa temporária de serviço: caso a opção seja sim, anexar “proposta”.</t>
  </si>
  <si>
    <t>Disciplina o abono de ajudas de custo por deslocação em serviço ao estrangeiro</t>
  </si>
  <si>
    <t>2. Decreto Lei n.º 106/98 de 24-04-1998:</t>
  </si>
  <si>
    <t>1.Decreto lei nº192/95 de 26-07-1995:</t>
  </si>
  <si>
    <t>Estabelece normas relativas ao abono de ajudas de custo e de transporte pelas deslocações em serviço público</t>
  </si>
  <si>
    <t>3. Portaria n.º 1553-C/2008 de 31-12-2008:</t>
  </si>
  <si>
    <t>Aprova a tabela remuneratória única dos trabalhadores que exercem funções públicas, contendo o número de níveis remuneratórios e o montante pecuniário correspondente a cada um e actualiza os índices 100 de todas as escalas salariais.</t>
  </si>
  <si>
    <t>4. Portaria n.º 1553-D/2008 de 31-12-2008:</t>
  </si>
  <si>
    <t>Procede à 1ª revisão anual das tabelas de ajudas de custo, subsídios de refeição e de viagem, bem como dos suplementos remuneratórios, para os trabalhadores em funções públicas</t>
  </si>
  <si>
    <t>Procede à 2ª revisão anual das tabelas de ajudas de custo, subsídios de refeição e de viagem, bem como dos suplementos remuneratórios, para os trabalhadores em funções públicas</t>
  </si>
  <si>
    <t>Procede à 3ª revisão anual das tabelas de ajudas de custo, subsídios de refeição e de viagem, bem como dos suplementos remuneratórios, para os trabalhadores em funções públicas</t>
  </si>
  <si>
    <t>5. Decreto Lei n.º 137/2010 de 28-12-2010:</t>
  </si>
  <si>
    <t>6. Lei n.º 66-B/2012 de 31-12-2012:</t>
  </si>
  <si>
    <r>
      <t>Nível Remuneratório</t>
    </r>
    <r>
      <rPr>
        <sz val="12"/>
        <rFont val="Garamond"/>
        <family val="1"/>
      </rPr>
      <t>:</t>
    </r>
  </si>
  <si>
    <t>Links/Sites de Legislação:</t>
  </si>
  <si>
    <t>Telf/Telm:</t>
  </si>
  <si>
    <r>
      <t>Carro Próprio (</t>
    </r>
    <r>
      <rPr>
        <i/>
        <u/>
        <sz val="10"/>
        <rFont val="Garamond"/>
        <family val="1"/>
      </rPr>
      <t>anexar motivo</t>
    </r>
    <r>
      <rPr>
        <i/>
        <sz val="10"/>
        <rFont val="Garamond"/>
        <family val="1"/>
      </rPr>
      <t>) Matrícula:</t>
    </r>
  </si>
  <si>
    <t>Outras(anexar)Discriminar:</t>
  </si>
  <si>
    <t>É Aposentado da CGA (S/N):</t>
  </si>
  <si>
    <t>Fundação da Faculdade de Ciências da Universidade de Lisboa, FP</t>
  </si>
  <si>
    <t>REGISTO DE DESLOCAÇÕES</t>
  </si>
  <si>
    <r>
      <t>Data Emissão deste R.D.</t>
    </r>
    <r>
      <rPr>
        <sz val="10"/>
        <rFont val="Garamond"/>
        <family val="1"/>
      </rPr>
      <t>(formato dd-mm-aaaa)</t>
    </r>
    <r>
      <rPr>
        <i/>
        <sz val="10"/>
        <rFont val="Garamond"/>
        <family val="1"/>
      </rPr>
      <t>:</t>
    </r>
  </si>
  <si>
    <r>
      <t xml:space="preserve">Dispensa temporária de serviço? </t>
    </r>
    <r>
      <rPr>
        <i/>
        <sz val="8"/>
        <rFont val="Garamond"/>
        <family val="1"/>
      </rPr>
      <t>(Se sim, anexar recibo de vencimento onde conste a dedução do subs. de refeição</t>
    </r>
    <r>
      <rPr>
        <i/>
        <sz val="10"/>
        <rFont val="Garamond"/>
        <family val="1"/>
      </rPr>
      <t xml:space="preserve"> </t>
    </r>
    <r>
      <rPr>
        <sz val="10"/>
        <rFont val="Garamond"/>
        <family val="1"/>
      </rPr>
      <t>(S/N):</t>
    </r>
  </si>
  <si>
    <r>
      <t>Comboio/Autocarro/Metro (</t>
    </r>
    <r>
      <rPr>
        <i/>
        <u/>
        <sz val="10"/>
        <rFont val="Garamond"/>
        <family val="1"/>
      </rPr>
      <t>anexar bilhetes c/data e valor</t>
    </r>
    <r>
      <rPr>
        <i/>
        <sz val="10"/>
        <rFont val="Garamond"/>
        <family val="1"/>
      </rPr>
      <t>):</t>
    </r>
  </si>
  <si>
    <r>
      <t>Táxis (</t>
    </r>
    <r>
      <rPr>
        <i/>
        <u/>
        <sz val="10"/>
        <rFont val="Garamond"/>
        <family val="1"/>
      </rPr>
      <t>anexar fatura</t>
    </r>
    <r>
      <rPr>
        <i/>
        <sz val="10"/>
        <rFont val="Garamond"/>
        <family val="1"/>
      </rPr>
      <t>):</t>
    </r>
  </si>
  <si>
    <r>
      <t>Avião(</t>
    </r>
    <r>
      <rPr>
        <i/>
        <u/>
        <sz val="10"/>
        <rFont val="Garamond"/>
        <family val="1"/>
      </rPr>
      <t>anexar talões de embarque e indicar o valor do pagamento efetuado diretamente pela FFCUL</t>
    </r>
    <r>
      <rPr>
        <i/>
        <sz val="10"/>
        <rFont val="Garamond"/>
        <family val="1"/>
      </rPr>
      <t>):</t>
    </r>
  </si>
  <si>
    <t>Taxas municipais (anexar faturas):</t>
  </si>
  <si>
    <r>
      <t xml:space="preserve">Inscrição </t>
    </r>
    <r>
      <rPr>
        <sz val="10"/>
        <rFont val="Garamond"/>
        <family val="1"/>
      </rPr>
      <t xml:space="preserve">(Situação 1: inscrição online paga pelo Investigador </t>
    </r>
    <r>
      <rPr>
        <i/>
        <u/>
        <sz val="10"/>
        <rFont val="Garamond"/>
        <family val="1"/>
      </rPr>
      <t>anexar factura/invoice em nome FFCUL+recibo ou prova de pag.</t>
    </r>
    <r>
      <rPr>
        <u/>
        <sz val="6"/>
        <rFont val="Garamond"/>
        <family val="1"/>
      </rPr>
      <t>/</t>
    </r>
    <r>
      <rPr>
        <i/>
        <u/>
        <sz val="10"/>
        <rFont val="Garamond"/>
        <family val="1"/>
      </rPr>
      <t>extracto banc.</t>
    </r>
    <r>
      <rPr>
        <i/>
        <sz val="10"/>
        <rFont val="Garamond"/>
        <family val="1"/>
      </rPr>
      <t>) (Situação 2: pagamento efetuado diretamente pela FFCUL, indicar o valor):</t>
    </r>
  </si>
  <si>
    <r>
      <t>Pagamento Direto</t>
    </r>
    <r>
      <rPr>
        <sz val="10"/>
        <rFont val="Garamond"/>
        <family val="1"/>
      </rPr>
      <t xml:space="preserve"> (p/ FFCUL a Fornecedores) (</t>
    </r>
    <r>
      <rPr>
        <i/>
        <u/>
        <sz val="10"/>
        <rFont val="Garamond"/>
        <family val="1"/>
      </rPr>
      <t>indicar nomes de Fornecedores</t>
    </r>
    <r>
      <rPr>
        <sz val="10"/>
        <rFont val="Garamond"/>
        <family val="1"/>
      </rPr>
      <t>):</t>
    </r>
  </si>
  <si>
    <r>
      <t>Todas as faturas anexas</t>
    </r>
    <r>
      <rPr>
        <sz val="10"/>
        <rFont val="Garamond"/>
        <family val="1"/>
      </rPr>
      <t xml:space="preserve"> devem estar dirigidas a:</t>
    </r>
  </si>
  <si>
    <t>O Beneficiário declara que RECEBEU o montante acima indicado e que não solicitou Ajudas de Custo relativas às datas acima indicadas a mais nenhuma instituição:</t>
  </si>
  <si>
    <t>Unidade ID(Sigla):</t>
  </si>
  <si>
    <t>Instituição com a qual tem contrato de bolsa/laboral:</t>
  </si>
  <si>
    <t>NIPC (VAT , TVA): PT 503183504</t>
  </si>
  <si>
    <t>Morada (Fiscal):</t>
  </si>
  <si>
    <t>Distância da FCUL ao Local em Km</t>
  </si>
  <si>
    <r>
      <t>Data de Início                    (</t>
    </r>
    <r>
      <rPr>
        <i/>
        <sz val="9"/>
        <rFont val="Garamond"/>
        <family val="1"/>
      </rPr>
      <t>formato dd-mm-aaaa</t>
    </r>
    <r>
      <rPr>
        <i/>
        <sz val="10"/>
        <rFont val="Garamond"/>
        <family val="1"/>
      </rPr>
      <t>)</t>
    </r>
  </si>
  <si>
    <r>
      <t xml:space="preserve">Hotel (em estabelecimento hoteleiro até </t>
    </r>
    <r>
      <rPr>
        <b/>
        <i/>
        <sz val="10"/>
        <rFont val="Garamond"/>
        <family val="1"/>
      </rPr>
      <t>3 estrelas ou equivalente</t>
    </r>
    <r>
      <rPr>
        <i/>
        <sz val="10"/>
        <rFont val="Garamond"/>
        <family val="1"/>
      </rPr>
      <t>) / (</t>
    </r>
    <r>
      <rPr>
        <i/>
        <u/>
        <sz val="10"/>
        <rFont val="Garamond"/>
        <family val="1"/>
      </rPr>
      <t>indicar o valor do pagamento efetuado diretamente pela FFCUL</t>
    </r>
    <r>
      <rPr>
        <i/>
        <sz val="10"/>
        <rFont val="Garamond"/>
        <family val="1"/>
      </rPr>
      <t>):</t>
    </r>
  </si>
  <si>
    <r>
      <t>Alojamento</t>
    </r>
    <r>
      <rPr>
        <sz val="9"/>
        <rFont val="Garamond"/>
        <family val="1"/>
      </rPr>
      <t/>
    </r>
  </si>
  <si>
    <t>(só aplicável em regime "No País 50%" (custo máximo do Hotel de 50€/noite)" ou "No Estrangeiro 70%")</t>
  </si>
  <si>
    <r>
      <t>Data de Fim    (</t>
    </r>
    <r>
      <rPr>
        <i/>
        <sz val="9"/>
        <rFont val="Garamond"/>
        <family val="1"/>
      </rPr>
      <t>formato dd-mm-aaaa</t>
    </r>
    <r>
      <rPr>
        <i/>
        <sz val="10"/>
        <rFont val="Garamond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</si>
</sst>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1]"/>
    <numFmt numFmtId="165" formatCode="#,##0.00\ [$€-1];[Red]\-#,##0.00\ [$€-1]"/>
    <numFmt numFmtId="166" formatCode="dd\ &quot;de&quot;\ mmmm\ &quot;de&quot;\ yyyy"/>
    <numFmt numFmtId="167" formatCode="[$-816]d\ &quot;de&quot;\ mmmm\ &quot;de&quot;\ yyyy;@"/>
  </numFmts>
  <fonts count="33" x14ac:knownFonts="1">
    <font>
      <sz val="10"/>
      <name val="Arial"/>
    </font>
    <font>
      <u/>
      <sz val="10"/>
      <color indexed="12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9"/>
      <name val="Garamond"/>
      <family val="1"/>
    </font>
    <font>
      <b/>
      <sz val="10"/>
      <color indexed="10"/>
      <name val="Garamond"/>
      <family val="1"/>
    </font>
    <font>
      <i/>
      <sz val="10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u/>
      <sz val="8"/>
      <name val="Garamond"/>
      <family val="1"/>
    </font>
    <font>
      <sz val="8"/>
      <name val="Arial"/>
      <family val="2"/>
    </font>
    <font>
      <b/>
      <sz val="10"/>
      <color indexed="9"/>
      <name val="Garamond"/>
      <family val="1"/>
    </font>
    <font>
      <sz val="12"/>
      <name val="Garamond"/>
      <family val="1"/>
    </font>
    <font>
      <sz val="7"/>
      <name val="Garamond"/>
      <family val="1"/>
    </font>
    <font>
      <i/>
      <sz val="12"/>
      <name val="Garamond"/>
      <family val="1"/>
    </font>
    <font>
      <i/>
      <u/>
      <sz val="10"/>
      <name val="Garamond"/>
      <family val="1"/>
    </font>
    <font>
      <i/>
      <u/>
      <sz val="9"/>
      <name val="Garamond"/>
      <family val="1"/>
    </font>
    <font>
      <u/>
      <sz val="10"/>
      <name val="Garamond"/>
      <family val="1"/>
    </font>
    <font>
      <sz val="10"/>
      <name val="Arial"/>
      <family val="2"/>
    </font>
    <font>
      <u/>
      <sz val="6"/>
      <name val="Garamond"/>
      <family val="1"/>
    </font>
    <font>
      <u/>
      <sz val="12"/>
      <name val="Garamond"/>
      <family val="1"/>
    </font>
    <font>
      <b/>
      <u/>
      <sz val="12"/>
      <name val="Garamond"/>
      <family val="1"/>
    </font>
    <font>
      <u/>
      <sz val="11"/>
      <color indexed="12"/>
      <name val="Garamond"/>
      <family val="1"/>
    </font>
    <font>
      <sz val="11"/>
      <name val="Garamond"/>
      <family val="1"/>
    </font>
    <font>
      <b/>
      <sz val="10"/>
      <color rgb="FFFF6600"/>
      <name val="Garamond"/>
      <family val="1"/>
    </font>
    <font>
      <sz val="10"/>
      <color rgb="FFFF6600"/>
      <name val="Garamond"/>
      <family val="1"/>
    </font>
    <font>
      <sz val="10"/>
      <color theme="0"/>
      <name val="Garamond"/>
      <family val="1"/>
    </font>
    <font>
      <i/>
      <sz val="8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b/>
      <i/>
      <sz val="10"/>
      <name val="Garamond"/>
      <family val="1"/>
    </font>
    <font>
      <i/>
      <u/>
      <sz val="8"/>
      <color indexed="12"/>
      <name val="Garamond"/>
      <family val="1"/>
    </font>
    <font>
      <sz val="9"/>
      <color rgb="FFFF66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/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64"/>
      </bottom>
      <diagonal/>
    </border>
    <border>
      <left/>
      <right style="hair">
        <color indexed="64"/>
      </right>
      <top style="hair">
        <color indexed="22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/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 style="hair">
        <color indexed="22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 style="hair">
        <color theme="0" tint="-0.24994659260841701"/>
      </bottom>
      <diagonal/>
    </border>
    <border>
      <left/>
      <right/>
      <top style="hair">
        <color indexed="22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indexed="22"/>
      </top>
      <bottom style="hair">
        <color theme="0" tint="-0.24994659260841701"/>
      </bottom>
      <diagonal/>
    </border>
    <border>
      <left style="hair">
        <color indexed="22"/>
      </left>
      <right style="hair">
        <color indexed="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right"/>
    </xf>
    <xf numFmtId="0" fontId="2" fillId="0" borderId="2" xfId="0" quotePrefix="1" applyFont="1" applyFill="1" applyBorder="1" applyAlignment="1" applyProtection="1">
      <alignment horizontal="right"/>
    </xf>
    <xf numFmtId="0" fontId="2" fillId="0" borderId="3" xfId="0" applyFont="1" applyFill="1" applyBorder="1" applyProtection="1"/>
    <xf numFmtId="0" fontId="2" fillId="0" borderId="0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>
      <alignment horizontal="center"/>
    </xf>
    <xf numFmtId="1" fontId="6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6" fillId="0" borderId="6" xfId="0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right"/>
    </xf>
    <xf numFmtId="0" fontId="6" fillId="0" borderId="6" xfId="0" applyNumberFormat="1" applyFont="1" applyFill="1" applyBorder="1" applyAlignment="1" applyProtection="1"/>
    <xf numFmtId="165" fontId="4" fillId="2" borderId="5" xfId="0" applyNumberFormat="1" applyFont="1" applyFill="1" applyBorder="1" applyAlignment="1" applyProtection="1">
      <alignment horizontal="center"/>
    </xf>
    <xf numFmtId="164" fontId="2" fillId="0" borderId="8" xfId="0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165" fontId="4" fillId="2" borderId="0" xfId="0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2" fillId="0" borderId="9" xfId="0" applyNumberFormat="1" applyFont="1" applyFill="1" applyBorder="1" applyAlignment="1" applyProtection="1">
      <alignment horizontal="right"/>
    </xf>
    <xf numFmtId="0" fontId="3" fillId="0" borderId="0" xfId="0" applyFont="1" applyFill="1"/>
    <xf numFmtId="164" fontId="4" fillId="2" borderId="5" xfId="0" quotePrefix="1" applyNumberFormat="1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/>
    <xf numFmtId="0" fontId="4" fillId="2" borderId="0" xfId="0" quotePrefix="1" applyFont="1" applyFill="1" applyBorder="1" applyAlignment="1" applyProtection="1">
      <alignment horizontal="left"/>
    </xf>
    <xf numFmtId="0" fontId="2" fillId="0" borderId="3" xfId="0" quotePrefix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165" fontId="4" fillId="0" borderId="0" xfId="0" applyNumberFormat="1" applyFont="1" applyFill="1" applyProtection="1"/>
    <xf numFmtId="0" fontId="2" fillId="0" borderId="0" xfId="0" applyFont="1" applyProtection="1"/>
    <xf numFmtId="0" fontId="3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11" xfId="0" applyFont="1" applyBorder="1" applyProtection="1"/>
    <xf numFmtId="0" fontId="6" fillId="0" borderId="0" xfId="0" applyFont="1" applyFill="1" applyProtection="1"/>
    <xf numFmtId="0" fontId="3" fillId="0" borderId="9" xfId="0" applyFont="1" applyFill="1" applyBorder="1" applyAlignment="1" applyProtection="1"/>
    <xf numFmtId="0" fontId="2" fillId="0" borderId="11" xfId="0" applyNumberFormat="1" applyFont="1" applyFill="1" applyBorder="1" applyAlignment="1" applyProtection="1"/>
    <xf numFmtId="165" fontId="4" fillId="2" borderId="13" xfId="0" applyNumberFormat="1" applyFont="1" applyFill="1" applyBorder="1" applyAlignment="1" applyProtection="1">
      <alignment horizontal="right"/>
    </xf>
    <xf numFmtId="0" fontId="6" fillId="0" borderId="14" xfId="0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right"/>
    </xf>
    <xf numFmtId="0" fontId="8" fillId="0" borderId="16" xfId="0" applyNumberFormat="1" applyFont="1" applyFill="1" applyBorder="1" applyAlignment="1" applyProtection="1">
      <alignment horizontal="right"/>
    </xf>
    <xf numFmtId="0" fontId="8" fillId="0" borderId="17" xfId="0" applyNumberFormat="1" applyFont="1" applyFill="1" applyBorder="1" applyAlignment="1" applyProtection="1">
      <alignment horizontal="right"/>
    </xf>
    <xf numFmtId="0" fontId="8" fillId="0" borderId="18" xfId="0" applyNumberFormat="1" applyFont="1" applyFill="1" applyBorder="1" applyAlignment="1" applyProtection="1">
      <alignment horizontal="right"/>
    </xf>
    <xf numFmtId="0" fontId="9" fillId="0" borderId="16" xfId="0" applyNumberFormat="1" applyFont="1" applyFill="1" applyBorder="1" applyAlignment="1" applyProtection="1">
      <alignment horizontal="right"/>
    </xf>
    <xf numFmtId="0" fontId="8" fillId="0" borderId="19" xfId="0" applyFont="1" applyFill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20" fontId="2" fillId="0" borderId="14" xfId="0" applyNumberFormat="1" applyFont="1" applyFill="1" applyBorder="1" applyAlignment="1" applyProtection="1">
      <alignment horizontal="center"/>
      <protection locked="0"/>
    </xf>
    <xf numFmtId="20" fontId="2" fillId="0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Protection="1"/>
    <xf numFmtId="0" fontId="4" fillId="0" borderId="0" xfId="0" applyNumberFormat="1" applyFont="1" applyFill="1" applyProtection="1"/>
    <xf numFmtId="164" fontId="4" fillId="0" borderId="0" xfId="0" applyNumberFormat="1" applyFont="1" applyFill="1" applyProtection="1"/>
    <xf numFmtId="0" fontId="2" fillId="0" borderId="0" xfId="0" applyFont="1" applyFill="1" applyAlignment="1" applyProtection="1">
      <alignment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3" xfId="0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Protection="1"/>
    <xf numFmtId="0" fontId="2" fillId="0" borderId="60" xfId="0" applyFont="1" applyFill="1" applyBorder="1" applyAlignment="1" applyProtection="1">
      <protection locked="0"/>
    </xf>
    <xf numFmtId="0" fontId="6" fillId="0" borderId="60" xfId="0" applyFont="1" applyFill="1" applyBorder="1" applyProtection="1"/>
    <xf numFmtId="0" fontId="6" fillId="0" borderId="60" xfId="0" applyFont="1" applyFill="1" applyBorder="1" applyAlignment="1" applyProtection="1"/>
    <xf numFmtId="0" fontId="6" fillId="0" borderId="59" xfId="0" applyFont="1" applyFill="1" applyBorder="1" applyAlignment="1" applyProtection="1"/>
    <xf numFmtId="0" fontId="6" fillId="0" borderId="63" xfId="0" applyFont="1" applyFill="1" applyBorder="1" applyAlignment="1" applyProtection="1">
      <alignment horizontal="center"/>
    </xf>
    <xf numFmtId="0" fontId="2" fillId="0" borderId="63" xfId="0" applyNumberFormat="1" applyFont="1" applyFill="1" applyBorder="1" applyAlignment="1" applyProtection="1">
      <alignment horizontal="center"/>
      <protection locked="0"/>
    </xf>
    <xf numFmtId="164" fontId="2" fillId="0" borderId="63" xfId="0" applyNumberFormat="1" applyFont="1" applyFill="1" applyBorder="1" applyAlignment="1" applyProtection="1">
      <alignment horizontal="right"/>
    </xf>
    <xf numFmtId="164" fontId="2" fillId="0" borderId="60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Fill="1" applyBorder="1" applyAlignment="1" applyProtection="1">
      <alignment horizontal="right"/>
    </xf>
    <xf numFmtId="164" fontId="2" fillId="0" borderId="50" xfId="0" applyNumberFormat="1" applyFont="1" applyFill="1" applyBorder="1" applyAlignment="1" applyProtection="1">
      <alignment horizontal="right"/>
      <protection locked="0"/>
    </xf>
    <xf numFmtId="164" fontId="2" fillId="0" borderId="53" xfId="0" applyNumberFormat="1" applyFont="1" applyFill="1" applyBorder="1" applyAlignment="1" applyProtection="1">
      <alignment horizontal="right"/>
    </xf>
    <xf numFmtId="0" fontId="6" fillId="0" borderId="65" xfId="0" applyFont="1" applyFill="1" applyBorder="1" applyAlignment="1" applyProtection="1"/>
    <xf numFmtId="16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6" xfId="0" applyFont="1" applyFill="1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3" fillId="0" borderId="38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48" xfId="0" applyFont="1" applyFill="1" applyBorder="1" applyAlignment="1" applyProtection="1">
      <alignment vertical="center"/>
    </xf>
    <xf numFmtId="0" fontId="2" fillId="0" borderId="50" xfId="0" applyFont="1" applyFill="1" applyBorder="1" applyAlignment="1" applyProtection="1">
      <alignment horizontal="center"/>
      <protection locked="0"/>
    </xf>
    <xf numFmtId="0" fontId="26" fillId="0" borderId="0" xfId="0" applyFont="1" applyFill="1" applyProtection="1"/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/>
    <xf numFmtId="0" fontId="6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37" xfId="0" applyFont="1" applyFill="1" applyBorder="1" applyAlignment="1" applyProtection="1">
      <alignment horizontal="center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14" fontId="2" fillId="0" borderId="5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right"/>
      <protection locked="0"/>
    </xf>
    <xf numFmtId="167" fontId="3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66" fontId="8" fillId="0" borderId="0" xfId="0" applyNumberFormat="1" applyFont="1" applyFill="1" applyAlignment="1" applyProtection="1">
      <alignment horizontal="left"/>
    </xf>
    <xf numFmtId="0" fontId="0" fillId="3" borderId="0" xfId="0" applyFill="1" applyProtection="1"/>
    <xf numFmtId="0" fontId="11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7" fillId="0" borderId="0" xfId="0" applyFont="1" applyProtection="1"/>
    <xf numFmtId="0" fontId="12" fillId="0" borderId="0" xfId="0" applyFont="1" applyAlignment="1" applyProtection="1">
      <alignment horizontal="left" indent="2"/>
    </xf>
    <xf numFmtId="0" fontId="12" fillId="0" borderId="0" xfId="0" applyFont="1" applyProtection="1"/>
    <xf numFmtId="0" fontId="2" fillId="0" borderId="60" xfId="0" applyFont="1" applyFill="1" applyBorder="1" applyAlignment="1" applyProtection="1">
      <alignment horizontal="center"/>
      <protection locked="0"/>
    </xf>
    <xf numFmtId="164" fontId="2" fillId="0" borderId="45" xfId="0" applyNumberFormat="1" applyFont="1" applyFill="1" applyBorder="1" applyAlignment="1" applyProtection="1"/>
    <xf numFmtId="0" fontId="31" fillId="0" borderId="54" xfId="1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45" xfId="0" applyFont="1" applyFill="1" applyBorder="1" applyAlignment="1" applyProtection="1">
      <alignment horizontal="center"/>
      <protection locked="0"/>
    </xf>
    <xf numFmtId="164" fontId="2" fillId="0" borderId="77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right"/>
    </xf>
    <xf numFmtId="0" fontId="3" fillId="0" borderId="10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3" fillId="0" borderId="55" xfId="1" applyFont="1" applyBorder="1" applyAlignment="1" applyProtection="1">
      <alignment horizontal="left" vertical="center" wrapText="1"/>
    </xf>
    <xf numFmtId="0" fontId="23" fillId="0" borderId="55" xfId="0" applyFont="1" applyBorder="1" applyAlignment="1" applyProtection="1">
      <alignment horizontal="left" vertical="center" wrapText="1"/>
    </xf>
    <xf numFmtId="0" fontId="23" fillId="0" borderId="55" xfId="0" applyFont="1" applyBorder="1" applyAlignment="1" applyProtection="1">
      <alignment vertical="center" wrapText="1"/>
    </xf>
    <xf numFmtId="0" fontId="22" fillId="0" borderId="55" xfId="1" applyFont="1" applyBorder="1" applyAlignment="1" applyProtection="1">
      <alignment horizontal="left" vertical="center" wrapText="1"/>
    </xf>
    <xf numFmtId="0" fontId="1" fillId="0" borderId="55" xfId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/>
    </xf>
    <xf numFmtId="0" fontId="32" fillId="4" borderId="72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protection locked="0"/>
    </xf>
    <xf numFmtId="0" fontId="2" fillId="0" borderId="61" xfId="0" applyFont="1" applyFill="1" applyBorder="1" applyAlignment="1" applyProtection="1">
      <protection locked="0"/>
    </xf>
    <xf numFmtId="0" fontId="27" fillId="4" borderId="1" xfId="0" applyNumberFormat="1" applyFont="1" applyFill="1" applyBorder="1" applyAlignment="1" applyProtection="1">
      <alignment horizontal="justify" vertical="top" wrapText="1"/>
    </xf>
    <xf numFmtId="0" fontId="27" fillId="4" borderId="2" xfId="0" applyNumberFormat="1" applyFont="1" applyFill="1" applyBorder="1" applyAlignment="1" applyProtection="1">
      <alignment horizontal="justify" vertical="top" wrapText="1"/>
    </xf>
    <xf numFmtId="0" fontId="27" fillId="4" borderId="3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6" fillId="0" borderId="68" xfId="0" applyFont="1" applyFill="1" applyBorder="1" applyAlignment="1" applyProtection="1">
      <alignment horizontal="left"/>
    </xf>
    <xf numFmtId="0" fontId="6" fillId="0" borderId="55" xfId="0" applyFont="1" applyFill="1" applyBorder="1" applyAlignment="1" applyProtection="1">
      <alignment horizontal="left"/>
    </xf>
    <xf numFmtId="0" fontId="6" fillId="0" borderId="67" xfId="0" applyFont="1" applyFill="1" applyBorder="1" applyAlignment="1" applyProtection="1">
      <alignment horizontal="left"/>
    </xf>
    <xf numFmtId="0" fontId="2" fillId="0" borderId="68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69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</xf>
    <xf numFmtId="0" fontId="6" fillId="0" borderId="6" xfId="0" applyFont="1" applyFill="1" applyBorder="1" applyAlignment="1" applyProtection="1"/>
    <xf numFmtId="0" fontId="6" fillId="0" borderId="5" xfId="0" applyFont="1" applyFill="1" applyBorder="1" applyAlignment="1" applyProtection="1"/>
    <xf numFmtId="49" fontId="2" fillId="0" borderId="7" xfId="0" applyNumberFormat="1" applyFont="1" applyFill="1" applyBorder="1" applyAlignment="1" applyProtection="1">
      <alignment horizontal="center"/>
      <protection locked="0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/>
    <xf numFmtId="0" fontId="24" fillId="4" borderId="1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</xf>
    <xf numFmtId="0" fontId="3" fillId="0" borderId="38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/>
    <xf numFmtId="0" fontId="2" fillId="0" borderId="50" xfId="0" applyFont="1" applyFill="1" applyBorder="1" applyAlignment="1" applyProtection="1"/>
    <xf numFmtId="0" fontId="6" fillId="0" borderId="59" xfId="0" applyFont="1" applyFill="1" applyBorder="1" applyAlignment="1" applyProtection="1">
      <alignment horizontal="left"/>
    </xf>
    <xf numFmtId="0" fontId="2" fillId="0" borderId="60" xfId="0" applyFont="1" applyFill="1" applyBorder="1" applyAlignment="1" applyProtection="1">
      <alignment horizontal="left"/>
    </xf>
    <xf numFmtId="0" fontId="6" fillId="0" borderId="66" xfId="0" applyFont="1" applyFill="1" applyBorder="1" applyAlignment="1" applyProtection="1">
      <alignment horizontal="left"/>
    </xf>
    <xf numFmtId="0" fontId="6" fillId="0" borderId="52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left"/>
      <protection locked="0"/>
    </xf>
    <xf numFmtId="0" fontId="2" fillId="0" borderId="57" xfId="0" applyFont="1" applyFill="1" applyBorder="1" applyAlignment="1" applyProtection="1">
      <alignment horizontal="left"/>
      <protection locked="0"/>
    </xf>
    <xf numFmtId="0" fontId="2" fillId="0" borderId="58" xfId="0" applyFont="1" applyFill="1" applyBorder="1" applyAlignment="1" applyProtection="1">
      <alignment horizontal="left"/>
      <protection locked="0"/>
    </xf>
    <xf numFmtId="0" fontId="25" fillId="4" borderId="14" xfId="0" applyNumberFormat="1" applyFont="1" applyFill="1" applyBorder="1" applyAlignment="1" applyProtection="1">
      <alignment horizontal="center" wrapText="1"/>
    </xf>
    <xf numFmtId="0" fontId="25" fillId="4" borderId="5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/>
    <xf numFmtId="0" fontId="2" fillId="0" borderId="5" xfId="0" applyFont="1" applyFill="1" applyBorder="1" applyAlignment="1" applyProtection="1"/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</xf>
    <xf numFmtId="0" fontId="1" fillId="0" borderId="60" xfId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/>
    <xf numFmtId="0" fontId="25" fillId="4" borderId="47" xfId="0" applyFont="1" applyFill="1" applyBorder="1" applyAlignment="1" applyProtection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24" fillId="4" borderId="0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/>
    <xf numFmtId="0" fontId="0" fillId="0" borderId="42" xfId="0" applyBorder="1" applyAlignment="1" applyProtection="1"/>
    <xf numFmtId="0" fontId="0" fillId="0" borderId="43" xfId="0" applyBorder="1" applyAlignment="1" applyProtection="1"/>
    <xf numFmtId="0" fontId="8" fillId="0" borderId="44" xfId="0" applyFont="1" applyFill="1" applyBorder="1" applyAlignment="1" applyProtection="1">
      <alignment horizontal="right"/>
    </xf>
    <xf numFmtId="0" fontId="10" fillId="0" borderId="42" xfId="0" applyFont="1" applyBorder="1" applyAlignment="1" applyProtection="1">
      <alignment horizontal="right"/>
    </xf>
    <xf numFmtId="0" fontId="10" fillId="0" borderId="39" xfId="0" applyFont="1" applyBorder="1" applyAlignment="1" applyProtection="1">
      <alignment horizontal="right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0" borderId="68" xfId="0" applyFont="1" applyFill="1" applyBorder="1" applyAlignment="1" applyProtection="1">
      <alignment horizontal="left"/>
      <protection locked="0"/>
    </xf>
    <xf numFmtId="0" fontId="2" fillId="0" borderId="55" xfId="0" applyFont="1" applyFill="1" applyBorder="1" applyAlignment="1" applyProtection="1">
      <alignment horizontal="left"/>
      <protection locked="0"/>
    </xf>
    <xf numFmtId="0" fontId="2" fillId="0" borderId="67" xfId="0" applyFont="1" applyFill="1" applyBorder="1" applyAlignment="1" applyProtection="1">
      <alignment horizontal="left"/>
      <protection locked="0"/>
    </xf>
    <xf numFmtId="0" fontId="2" fillId="0" borderId="69" xfId="0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/>
    <xf numFmtId="0" fontId="0" fillId="0" borderId="39" xfId="0" applyBorder="1" applyAlignment="1" applyProtection="1"/>
    <xf numFmtId="0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center"/>
    </xf>
    <xf numFmtId="0" fontId="24" fillId="4" borderId="2" xfId="0" applyFont="1" applyFill="1" applyBorder="1" applyAlignment="1" applyProtection="1">
      <alignment horizontal="center"/>
    </xf>
    <xf numFmtId="0" fontId="24" fillId="4" borderId="3" xfId="0" applyFont="1" applyFill="1" applyBorder="1" applyAlignment="1" applyProtection="1">
      <alignment horizontal="center"/>
    </xf>
    <xf numFmtId="14" fontId="2" fillId="0" borderId="23" xfId="0" applyNumberFormat="1" applyFont="1" applyFill="1" applyBorder="1" applyAlignment="1" applyProtection="1">
      <alignment horizontal="center"/>
    </xf>
    <xf numFmtId="0" fontId="18" fillId="0" borderId="24" xfId="0" applyFont="1" applyBorder="1" applyAlignment="1" applyProtection="1">
      <alignment horizontal="center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left"/>
    </xf>
    <xf numFmtId="0" fontId="6" fillId="0" borderId="63" xfId="0" applyFont="1" applyFill="1" applyBorder="1" applyAlignment="1" applyProtection="1">
      <alignment horizontal="left"/>
    </xf>
    <xf numFmtId="0" fontId="2" fillId="0" borderId="68" xfId="0" applyNumberFormat="1" applyFont="1" applyFill="1" applyBorder="1" applyAlignment="1" applyProtection="1">
      <alignment horizontal="center"/>
      <protection locked="0"/>
    </xf>
    <xf numFmtId="0" fontId="2" fillId="0" borderId="67" xfId="0" applyNumberFormat="1" applyFont="1" applyFill="1" applyBorder="1" applyAlignment="1" applyProtection="1">
      <alignment horizontal="center"/>
      <protection locked="0"/>
    </xf>
    <xf numFmtId="0" fontId="2" fillId="0" borderId="63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35" xfId="0" applyFont="1" applyFill="1" applyBorder="1" applyAlignment="1" applyProtection="1"/>
    <xf numFmtId="0" fontId="6" fillId="0" borderId="12" xfId="0" applyFont="1" applyFill="1" applyBorder="1" applyAlignment="1" applyProtection="1"/>
    <xf numFmtId="0" fontId="25" fillId="4" borderId="10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167" fontId="6" fillId="0" borderId="29" xfId="0" applyNumberFormat="1" applyFont="1" applyFill="1" applyBorder="1" applyAlignment="1" applyProtection="1">
      <alignment horizontal="center"/>
      <protection locked="0"/>
    </xf>
    <xf numFmtId="167" fontId="6" fillId="0" borderId="30" xfId="0" applyNumberFormat="1" applyFont="1" applyFill="1" applyBorder="1" applyAlignment="1" applyProtection="1">
      <alignment horizontal="center"/>
      <protection locked="0"/>
    </xf>
    <xf numFmtId="167" fontId="6" fillId="0" borderId="31" xfId="0" applyNumberFormat="1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/>
    <xf numFmtId="0" fontId="6" fillId="0" borderId="22" xfId="0" applyFont="1" applyFill="1" applyBorder="1" applyAlignment="1" applyProtection="1"/>
    <xf numFmtId="0" fontId="6" fillId="0" borderId="71" xfId="0" applyNumberFormat="1" applyFont="1" applyFill="1" applyBorder="1" applyAlignment="1" applyProtection="1">
      <alignment horizontal="left" vertical="top"/>
    </xf>
    <xf numFmtId="0" fontId="6" fillId="0" borderId="70" xfId="0" applyNumberFormat="1" applyFont="1" applyFill="1" applyBorder="1" applyAlignment="1" applyProtection="1">
      <alignment horizontal="left" vertical="top"/>
    </xf>
    <xf numFmtId="0" fontId="6" fillId="0" borderId="73" xfId="0" applyNumberFormat="1" applyFont="1" applyFill="1" applyBorder="1" applyAlignment="1" applyProtection="1">
      <alignment horizontal="left" vertical="top"/>
    </xf>
    <xf numFmtId="0" fontId="25" fillId="4" borderId="64" xfId="0" applyNumberFormat="1" applyFont="1" applyFill="1" applyBorder="1" applyAlignment="1" applyProtection="1">
      <alignment horizontal="center" wrapText="1"/>
    </xf>
    <xf numFmtId="0" fontId="25" fillId="4" borderId="61" xfId="0" applyNumberFormat="1" applyFont="1" applyFill="1" applyBorder="1" applyAlignment="1" applyProtection="1">
      <alignment horizontal="center" wrapText="1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3" fillId="0" borderId="74" xfId="0" applyFont="1" applyFill="1" applyBorder="1" applyAlignment="1" applyProtection="1">
      <alignment horizontal="left"/>
    </xf>
    <xf numFmtId="0" fontId="3" fillId="0" borderId="75" xfId="0" applyFont="1" applyFill="1" applyBorder="1" applyAlignment="1" applyProtection="1">
      <alignment horizontal="left"/>
    </xf>
    <xf numFmtId="0" fontId="3" fillId="0" borderId="76" xfId="0" applyFont="1" applyFill="1" applyBorder="1" applyAlignment="1" applyProtection="1">
      <alignment horizontal="left"/>
    </xf>
    <xf numFmtId="0" fontId="6" fillId="0" borderId="49" xfId="0" applyFont="1" applyFill="1" applyBorder="1" applyAlignment="1" applyProtection="1"/>
    <xf numFmtId="0" fontId="2" fillId="0" borderId="0" xfId="0" applyFont="1" applyFill="1" applyBorder="1" applyAlignment="1">
      <alignment horizontal="left"/>
    </xf>
    <xf numFmtId="167" fontId="3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2</xdr:col>
      <xdr:colOff>47625</xdr:colOff>
      <xdr:row>6</xdr:row>
      <xdr:rowOff>57150</xdr:rowOff>
    </xdr:to>
    <xdr:pic>
      <xdr:nvPicPr>
        <xdr:cNvPr id="24627" name="Picture 3" descr="Logotipo_FFCUL-282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828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176214</xdr:colOff>
      <xdr:row>4</xdr:row>
      <xdr:rowOff>48105</xdr:rowOff>
    </xdr:from>
    <xdr:to>
      <xdr:col>1</xdr:col>
      <xdr:colOff>992189</xdr:colOff>
      <xdr:row>10</xdr:row>
      <xdr:rowOff>87316</xdr:rowOff>
    </xdr:to>
    <xdr:pic>
      <xdr:nvPicPr>
        <xdr:cNvPr id="1216" name="Picture 22" descr="Logotipo_FFCUL-282x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7" y="421168"/>
          <a:ext cx="815975" cy="856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515938</xdr:colOff>
      <xdr:row>73</xdr:row>
      <xdr:rowOff>158750</xdr:rowOff>
    </xdr:from>
    <xdr:to>
      <xdr:col>8</xdr:col>
      <xdr:colOff>465829</xdr:colOff>
      <xdr:row>81</xdr:row>
      <xdr:rowOff>105949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65626" y="10866438"/>
          <a:ext cx="2847079" cy="10790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39687</xdr:rowOff>
    </xdr:from>
    <xdr:to>
      <xdr:col>4</xdr:col>
      <xdr:colOff>552450</xdr:colOff>
      <xdr:row>81</xdr:row>
      <xdr:rowOff>119063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313" y="10144125"/>
          <a:ext cx="3714750" cy="1785938"/>
        </a:xfrm>
        <a:prstGeom prst="rect">
          <a:avLst/>
        </a:prstGeom>
      </xdr:spPr>
    </xdr:pic>
    <xdr:clientData/>
  </xdr:twoCellAnchor>
  <xdr:twoCellAnchor>
    <xdr:from>
      <xdr:col>1</xdr:col>
      <xdr:colOff>38101</xdr:colOff>
      <xdr:row>34</xdr:row>
      <xdr:rowOff>104775</xdr:rowOff>
    </xdr:from>
    <xdr:to>
      <xdr:col>1</xdr:col>
      <xdr:colOff>685801</xdr:colOff>
      <xdr:row>34</xdr:row>
      <xdr:rowOff>371475</xdr:rowOff>
    </xdr:to>
    <xdr:sp macro="" textlink="">
      <xdr:nvSpPr>
        <xdr:cNvPr id="2" name="TextBox 1"/>
        <xdr:cNvSpPr txBox="1"/>
      </xdr:nvSpPr>
      <xdr:spPr>
        <a:xfrm>
          <a:off x="123826" y="5324475"/>
          <a:ext cx="647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NOTAS:</a:t>
          </a:r>
        </a:p>
      </xdr:txBody>
    </xdr:sp>
    <xdr:clientData/>
  </xdr:twoCellAnchor>
  <xdr:twoCellAnchor>
    <xdr:from>
      <xdr:col>1</xdr:col>
      <xdr:colOff>581027</xdr:colOff>
      <xdr:row>34</xdr:row>
      <xdr:rowOff>0</xdr:rowOff>
    </xdr:from>
    <xdr:to>
      <xdr:col>4</xdr:col>
      <xdr:colOff>885826</xdr:colOff>
      <xdr:row>36</xdr:row>
      <xdr:rowOff>0</xdr:rowOff>
    </xdr:to>
    <xdr:sp macro="" textlink="">
      <xdr:nvSpPr>
        <xdr:cNvPr id="3" name="TextBox 2"/>
        <xdr:cNvSpPr txBox="1"/>
      </xdr:nvSpPr>
      <xdr:spPr>
        <a:xfrm>
          <a:off x="666752" y="5219700"/>
          <a:ext cx="3400424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 i="0">
              <a:solidFill>
                <a:srgbClr val="FF6600"/>
              </a:solidFill>
              <a:latin typeface="Garamond" panose="02020404030301010803" pitchFamily="18" charset="0"/>
            </a:rPr>
            <a:t>Para efeitos de pagamento do valor de subsídio de refeição pela FFCUL é necessário anexar o recibo de vencimento onde conste a dedução do respetivo subsídio pela instituição empregadora.</a:t>
          </a:r>
        </a:p>
      </xdr:txBody>
    </xdr:sp>
    <xdr:clientData/>
  </xdr:twoCellAnchor>
  <xdr:twoCellAnchor>
    <xdr:from>
      <xdr:col>5</xdr:col>
      <xdr:colOff>161925</xdr:colOff>
      <xdr:row>34</xdr:row>
      <xdr:rowOff>9525</xdr:rowOff>
    </xdr:from>
    <xdr:to>
      <xdr:col>8</xdr:col>
      <xdr:colOff>685800</xdr:colOff>
      <xdr:row>36</xdr:row>
      <xdr:rowOff>38100</xdr:rowOff>
    </xdr:to>
    <xdr:sp macro="" textlink="">
      <xdr:nvSpPr>
        <xdr:cNvPr id="8" name="TextBox 7"/>
        <xdr:cNvSpPr txBox="1"/>
      </xdr:nvSpPr>
      <xdr:spPr>
        <a:xfrm>
          <a:off x="4257675" y="5229225"/>
          <a:ext cx="34194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 i="0">
              <a:solidFill>
                <a:srgbClr val="FF6600"/>
              </a:solidFill>
              <a:latin typeface="Garamond" panose="02020404030301010803" pitchFamily="18" charset="0"/>
            </a:rPr>
            <a:t>Caso a deslocação inclua o fornecimento de uma ou de ambas as refeições diárias, será deduzido à percentagem da ajuda de custo 30% por cada uma, a aplicar na Redução Voluntária.</a:t>
          </a:r>
        </a:p>
      </xdr:txBody>
    </xdr:sp>
    <xdr:clientData/>
  </xdr:twoCellAnchor>
  <xdr:twoCellAnchor>
    <xdr:from>
      <xdr:col>4</xdr:col>
      <xdr:colOff>876300</xdr:colOff>
      <xdr:row>34</xdr:row>
      <xdr:rowOff>114300</xdr:rowOff>
    </xdr:from>
    <xdr:to>
      <xdr:col>5</xdr:col>
      <xdr:colOff>238125</xdr:colOff>
      <xdr:row>34</xdr:row>
      <xdr:rowOff>390525</xdr:rowOff>
    </xdr:to>
    <xdr:sp macro="" textlink="">
      <xdr:nvSpPr>
        <xdr:cNvPr id="4" name="TextBox 3"/>
        <xdr:cNvSpPr txBox="1"/>
      </xdr:nvSpPr>
      <xdr:spPr>
        <a:xfrm>
          <a:off x="4057650" y="5334000"/>
          <a:ext cx="2762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e.tretas.org/dre/305660/" TargetMode="External"/><Relationship Id="rId3" Type="http://schemas.openxmlformats.org/officeDocument/2006/relationships/hyperlink" Target="http://www.dgap.gov.pt/index.cfm?OBJID=91f17207-d63e-4f78-a525-4e8140f46f49&amp;ID=885" TargetMode="External"/><Relationship Id="rId7" Type="http://schemas.openxmlformats.org/officeDocument/2006/relationships/hyperlink" Target="http://www.dgap.gov.pt/index.cfm?OBJID=91f17207-d63e-4f78-a525-4e8140f46f49&amp;ID=1194" TargetMode="External"/><Relationship Id="rId2" Type="http://schemas.openxmlformats.org/officeDocument/2006/relationships/hyperlink" Target="http://www.dgap.gov.pt/index.cfm?OBJID=91f17207-d63e-4f78-a525-4e8140f46f49&amp;ID=887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dgap.gov.pt/index.cfm?OBJID=91f17207-d63e-4f78-a525-4e8140f46f49&amp;ID=1194" TargetMode="External"/><Relationship Id="rId5" Type="http://schemas.openxmlformats.org/officeDocument/2006/relationships/hyperlink" Target="http://www.dgap.gov.pt/index.cfm?OBJID=91f17207-d63e-4f78-a525-4e8140f46f49&amp;ID=847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dgap.gov.pt/index.cfm?OBJID=91f17207-d63e-4f78-a525-4e8140f46f49&amp;ID=846" TargetMode="External"/><Relationship Id="rId9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aps.google.pt/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1"/>
  <sheetViews>
    <sheetView showGridLines="0" topLeftCell="A13" zoomScaleNormal="100" workbookViewId="0">
      <selection activeCell="B15" sqref="B15:D15"/>
    </sheetView>
  </sheetViews>
  <sheetFormatPr defaultRowHeight="12.75" x14ac:dyDescent="0.2"/>
  <cols>
    <col min="1" max="1" width="2.140625" style="108" customWidth="1"/>
    <col min="2" max="2" width="12.7109375" style="108" customWidth="1"/>
    <col min="3" max="3" width="10.42578125" style="108" customWidth="1"/>
    <col min="4" max="5" width="13.5703125" style="108" customWidth="1"/>
    <col min="6" max="7" width="9.140625" style="108"/>
    <col min="8" max="8" width="24.42578125" style="108" customWidth="1"/>
    <col min="9" max="9" width="24.140625" style="108" customWidth="1"/>
    <col min="10" max="10" width="39.42578125" style="108" customWidth="1"/>
    <col min="11" max="16384" width="9.140625" style="108"/>
  </cols>
  <sheetData>
    <row r="1" spans="1:8" x14ac:dyDescent="0.2">
      <c r="A1" s="105"/>
      <c r="B1" s="105"/>
      <c r="C1" s="105"/>
      <c r="D1" s="106"/>
      <c r="E1" s="106"/>
      <c r="F1" s="107"/>
      <c r="G1" s="107"/>
      <c r="H1" s="105"/>
    </row>
    <row r="2" spans="1:8" x14ac:dyDescent="0.2">
      <c r="A2" s="105"/>
      <c r="B2" s="105"/>
      <c r="C2" s="109"/>
      <c r="D2" s="109"/>
      <c r="E2" s="109"/>
      <c r="F2" s="109"/>
      <c r="G2" s="109"/>
      <c r="H2" s="109"/>
    </row>
    <row r="3" spans="1:8" x14ac:dyDescent="0.2">
      <c r="A3" s="110"/>
      <c r="B3" s="140" t="s">
        <v>20</v>
      </c>
      <c r="C3" s="140"/>
      <c r="D3" s="140"/>
      <c r="E3" s="140"/>
      <c r="F3" s="140"/>
      <c r="G3" s="140"/>
      <c r="H3" s="140"/>
    </row>
    <row r="4" spans="1:8" x14ac:dyDescent="0.2">
      <c r="A4" s="105"/>
      <c r="B4" s="140" t="s">
        <v>61</v>
      </c>
      <c r="C4" s="140"/>
      <c r="D4" s="140"/>
      <c r="E4" s="140"/>
      <c r="F4" s="140"/>
      <c r="G4" s="140"/>
      <c r="H4" s="140"/>
    </row>
    <row r="5" spans="1:8" x14ac:dyDescent="0.2">
      <c r="A5" s="105"/>
      <c r="B5" s="105"/>
      <c r="C5" s="140"/>
      <c r="D5" s="140"/>
      <c r="E5" s="140"/>
      <c r="F5" s="140"/>
      <c r="G5" s="140"/>
      <c r="H5" s="140"/>
    </row>
    <row r="6" spans="1:8" x14ac:dyDescent="0.2">
      <c r="A6" s="105"/>
      <c r="B6" s="105"/>
      <c r="C6" s="110"/>
      <c r="D6" s="110"/>
      <c r="E6" s="110"/>
      <c r="F6" s="110"/>
      <c r="G6" s="110"/>
      <c r="H6" s="110"/>
    </row>
    <row r="7" spans="1:8" x14ac:dyDescent="0.2">
      <c r="A7" s="105"/>
      <c r="B7" s="105"/>
      <c r="C7" s="110"/>
      <c r="D7" s="110"/>
      <c r="E7" s="110"/>
      <c r="F7" s="110"/>
      <c r="G7" s="110"/>
      <c r="H7" s="110"/>
    </row>
    <row r="8" spans="1:8" ht="15.75" x14ac:dyDescent="0.25">
      <c r="A8" s="105"/>
      <c r="B8" s="111" t="s">
        <v>126</v>
      </c>
      <c r="C8" s="105"/>
      <c r="D8" s="105"/>
      <c r="E8" s="105"/>
      <c r="F8" s="105"/>
      <c r="G8" s="105"/>
      <c r="H8" s="105"/>
    </row>
    <row r="9" spans="1:8" x14ac:dyDescent="0.2">
      <c r="A9" s="105"/>
      <c r="B9" s="105"/>
      <c r="C9" s="105"/>
      <c r="D9" s="105"/>
      <c r="E9" s="105"/>
      <c r="F9" s="105"/>
      <c r="G9" s="105"/>
      <c r="H9" s="105"/>
    </row>
    <row r="10" spans="1:8" s="113" customFormat="1" ht="27.75" customHeight="1" x14ac:dyDescent="0.2">
      <c r="A10" s="112"/>
      <c r="B10" s="138" t="s">
        <v>115</v>
      </c>
      <c r="C10" s="138"/>
      <c r="D10" s="138"/>
      <c r="E10" s="135" t="s">
        <v>113</v>
      </c>
      <c r="F10" s="136"/>
      <c r="G10" s="136"/>
      <c r="H10" s="136"/>
    </row>
    <row r="11" spans="1:8" s="113" customFormat="1" ht="27.75" customHeight="1" x14ac:dyDescent="0.2">
      <c r="A11" s="112"/>
      <c r="B11" s="138" t="s">
        <v>114</v>
      </c>
      <c r="C11" s="138"/>
      <c r="D11" s="138"/>
      <c r="E11" s="137" t="s">
        <v>116</v>
      </c>
      <c r="F11" s="137"/>
      <c r="G11" s="137"/>
      <c r="H11" s="137"/>
    </row>
    <row r="12" spans="1:8" s="113" customFormat="1" ht="57.75" customHeight="1" x14ac:dyDescent="0.2">
      <c r="A12" s="112"/>
      <c r="B12" s="138" t="s">
        <v>117</v>
      </c>
      <c r="C12" s="138"/>
      <c r="D12" s="138"/>
      <c r="E12" s="137" t="s">
        <v>118</v>
      </c>
      <c r="F12" s="137"/>
      <c r="G12" s="137"/>
      <c r="H12" s="137"/>
    </row>
    <row r="13" spans="1:8" s="113" customFormat="1" ht="48" customHeight="1" x14ac:dyDescent="0.2">
      <c r="A13" s="112"/>
      <c r="B13" s="138" t="s">
        <v>119</v>
      </c>
      <c r="C13" s="138"/>
      <c r="D13" s="138"/>
      <c r="E13" s="137" t="s">
        <v>120</v>
      </c>
      <c r="F13" s="137"/>
      <c r="G13" s="137"/>
      <c r="H13" s="137"/>
    </row>
    <row r="14" spans="1:8" s="113" customFormat="1" ht="48" customHeight="1" x14ac:dyDescent="0.2">
      <c r="A14" s="112"/>
      <c r="B14" s="138" t="s">
        <v>123</v>
      </c>
      <c r="C14" s="138"/>
      <c r="D14" s="138"/>
      <c r="E14" s="137" t="s">
        <v>121</v>
      </c>
      <c r="F14" s="137"/>
      <c r="G14" s="137"/>
      <c r="H14" s="137"/>
    </row>
    <row r="15" spans="1:8" s="113" customFormat="1" ht="48" customHeight="1" x14ac:dyDescent="0.2">
      <c r="A15" s="112"/>
      <c r="B15" s="139" t="s">
        <v>124</v>
      </c>
      <c r="C15" s="139"/>
      <c r="D15" s="139"/>
      <c r="E15" s="137" t="s">
        <v>122</v>
      </c>
      <c r="F15" s="137"/>
      <c r="G15" s="137"/>
      <c r="H15" s="137"/>
    </row>
    <row r="16" spans="1:8" x14ac:dyDescent="0.2">
      <c r="A16" s="105"/>
      <c r="B16" s="105"/>
      <c r="C16" s="105"/>
      <c r="D16" s="105"/>
      <c r="E16" s="105"/>
      <c r="F16" s="105"/>
      <c r="G16" s="105"/>
      <c r="H16" s="105"/>
    </row>
    <row r="17" spans="1:8" ht="15.75" x14ac:dyDescent="0.25">
      <c r="A17" s="105"/>
      <c r="B17" s="111" t="s">
        <v>125</v>
      </c>
      <c r="C17" s="105"/>
      <c r="D17" s="105"/>
      <c r="E17" s="105"/>
      <c r="F17" s="105"/>
      <c r="G17" s="105"/>
      <c r="H17" s="105"/>
    </row>
    <row r="18" spans="1:8" ht="15.75" x14ac:dyDescent="0.25">
      <c r="A18" s="105"/>
      <c r="B18" s="114"/>
      <c r="C18" s="105"/>
      <c r="D18" s="105"/>
      <c r="E18" s="105"/>
      <c r="F18" s="105"/>
      <c r="G18" s="105"/>
      <c r="H18" s="105"/>
    </row>
    <row r="19" spans="1:8" ht="15.75" x14ac:dyDescent="0.25">
      <c r="A19" s="105"/>
      <c r="B19" s="114" t="s">
        <v>85</v>
      </c>
      <c r="C19" s="105"/>
      <c r="D19" s="105"/>
      <c r="E19" s="105"/>
      <c r="F19" s="105"/>
      <c r="G19" s="105"/>
      <c r="H19" s="105"/>
    </row>
    <row r="20" spans="1:8" ht="15.75" x14ac:dyDescent="0.25">
      <c r="A20" s="105"/>
      <c r="B20" s="114" t="s">
        <v>86</v>
      </c>
      <c r="C20" s="105"/>
      <c r="D20" s="105"/>
      <c r="E20" s="105"/>
      <c r="F20" s="105"/>
      <c r="G20" s="105"/>
      <c r="H20" s="105"/>
    </row>
    <row r="21" spans="1:8" ht="15.75" x14ac:dyDescent="0.25">
      <c r="A21" s="105"/>
      <c r="B21" s="114" t="s">
        <v>87</v>
      </c>
      <c r="C21" s="105"/>
      <c r="D21" s="105"/>
      <c r="E21" s="105"/>
      <c r="F21" s="105"/>
      <c r="G21" s="105"/>
      <c r="H21" s="105"/>
    </row>
    <row r="22" spans="1:8" ht="15.75" x14ac:dyDescent="0.25">
      <c r="A22" s="105"/>
      <c r="B22" s="114"/>
      <c r="C22" s="105"/>
      <c r="D22" s="105"/>
      <c r="E22" s="105"/>
      <c r="F22" s="105"/>
      <c r="G22" s="105"/>
      <c r="H22" s="105"/>
    </row>
    <row r="23" spans="1:8" ht="15.75" x14ac:dyDescent="0.25">
      <c r="A23" s="105"/>
      <c r="B23" s="111" t="s">
        <v>107</v>
      </c>
      <c r="C23" s="105"/>
      <c r="D23" s="105"/>
      <c r="E23" s="105"/>
      <c r="F23" s="105"/>
      <c r="G23" s="105"/>
      <c r="H23" s="105"/>
    </row>
    <row r="24" spans="1:8" ht="15.75" x14ac:dyDescent="0.25">
      <c r="A24" s="105"/>
      <c r="B24" s="114"/>
      <c r="C24" s="105"/>
      <c r="D24" s="105"/>
      <c r="E24" s="105"/>
      <c r="F24" s="105"/>
      <c r="G24" s="105"/>
      <c r="H24" s="105"/>
    </row>
    <row r="25" spans="1:8" ht="15.75" x14ac:dyDescent="0.25">
      <c r="A25" s="105"/>
      <c r="B25" s="114" t="s">
        <v>112</v>
      </c>
      <c r="C25" s="105"/>
      <c r="D25" s="105"/>
      <c r="E25" s="105"/>
      <c r="F25" s="105"/>
      <c r="G25" s="105"/>
      <c r="H25" s="105"/>
    </row>
    <row r="26" spans="1:8" ht="15.75" x14ac:dyDescent="0.25">
      <c r="A26" s="105"/>
      <c r="B26" s="114" t="s">
        <v>111</v>
      </c>
      <c r="C26" s="105"/>
      <c r="D26" s="105"/>
      <c r="E26" s="105"/>
      <c r="F26" s="105"/>
      <c r="G26" s="105"/>
      <c r="H26" s="105"/>
    </row>
    <row r="27" spans="1:8" ht="15.75" x14ac:dyDescent="0.25">
      <c r="A27" s="105"/>
      <c r="B27" s="114" t="s">
        <v>98</v>
      </c>
      <c r="C27" s="105"/>
      <c r="D27" s="105"/>
      <c r="E27" s="105"/>
      <c r="F27" s="105"/>
      <c r="G27" s="105"/>
      <c r="H27" s="105"/>
    </row>
    <row r="28" spans="1:8" ht="15.75" x14ac:dyDescent="0.25">
      <c r="A28" s="105"/>
      <c r="B28" s="115" t="s">
        <v>99</v>
      </c>
      <c r="C28" s="105"/>
      <c r="D28" s="105"/>
      <c r="E28" s="105"/>
      <c r="F28" s="105"/>
      <c r="G28" s="105"/>
      <c r="H28" s="105"/>
    </row>
    <row r="29" spans="1:8" ht="15.75" x14ac:dyDescent="0.25">
      <c r="A29" s="105"/>
      <c r="B29" s="114"/>
      <c r="C29" s="105"/>
      <c r="D29" s="105"/>
      <c r="E29" s="105"/>
      <c r="F29" s="105"/>
      <c r="G29" s="105"/>
      <c r="H29" s="105"/>
    </row>
    <row r="30" spans="1:8" ht="15.75" x14ac:dyDescent="0.25">
      <c r="A30" s="105"/>
      <c r="B30" s="111" t="s">
        <v>34</v>
      </c>
      <c r="C30" s="116"/>
      <c r="D30" s="116"/>
      <c r="E30" s="116"/>
      <c r="F30" s="116"/>
      <c r="G30" s="116"/>
      <c r="H30" s="116"/>
    </row>
    <row r="31" spans="1:8" ht="15.75" x14ac:dyDescent="0.25">
      <c r="A31" s="116"/>
      <c r="B31" s="114"/>
      <c r="C31" s="116"/>
      <c r="D31" s="116"/>
      <c r="E31" s="116"/>
      <c r="F31" s="116"/>
      <c r="G31" s="116"/>
      <c r="H31" s="116"/>
    </row>
    <row r="32" spans="1:8" ht="15.75" x14ac:dyDescent="0.25">
      <c r="A32" s="105"/>
      <c r="B32" s="114" t="s">
        <v>49</v>
      </c>
      <c r="C32" s="105"/>
      <c r="D32" s="105"/>
      <c r="E32" s="105"/>
      <c r="F32" s="105"/>
      <c r="G32" s="105"/>
      <c r="H32" s="105"/>
    </row>
    <row r="33" spans="1:8" ht="15.75" x14ac:dyDescent="0.25">
      <c r="A33" s="105"/>
      <c r="B33" s="115" t="s">
        <v>50</v>
      </c>
      <c r="C33" s="105"/>
      <c r="D33" s="105"/>
      <c r="E33" s="105"/>
      <c r="F33" s="105"/>
      <c r="G33" s="105"/>
      <c r="H33" s="105"/>
    </row>
    <row r="34" spans="1:8" ht="15.75" x14ac:dyDescent="0.25">
      <c r="A34" s="105"/>
      <c r="B34" s="114" t="s">
        <v>42</v>
      </c>
      <c r="C34" s="105"/>
      <c r="D34" s="105"/>
      <c r="E34" s="105"/>
      <c r="F34" s="105"/>
      <c r="G34" s="105"/>
      <c r="H34" s="105"/>
    </row>
    <row r="35" spans="1:8" ht="15.75" x14ac:dyDescent="0.25">
      <c r="A35" s="105"/>
      <c r="B35" s="115" t="s">
        <v>41</v>
      </c>
      <c r="C35" s="105"/>
      <c r="D35" s="105"/>
      <c r="E35" s="105"/>
      <c r="F35" s="105"/>
      <c r="G35" s="105"/>
      <c r="H35" s="105"/>
    </row>
    <row r="36" spans="1:8" ht="15.75" x14ac:dyDescent="0.25">
      <c r="A36" s="105"/>
      <c r="B36" s="114" t="s">
        <v>103</v>
      </c>
      <c r="C36" s="105"/>
      <c r="D36" s="105"/>
      <c r="E36" s="105"/>
      <c r="F36" s="105"/>
      <c r="G36" s="105"/>
      <c r="H36" s="105"/>
    </row>
    <row r="37" spans="1:8" ht="15.75" x14ac:dyDescent="0.25">
      <c r="A37" s="105"/>
      <c r="B37" s="114" t="s">
        <v>102</v>
      </c>
      <c r="C37" s="105"/>
      <c r="D37" s="105"/>
      <c r="E37" s="105"/>
      <c r="F37" s="105"/>
      <c r="G37" s="105"/>
      <c r="H37" s="105"/>
    </row>
    <row r="38" spans="1:8" ht="15.75" x14ac:dyDescent="0.25">
      <c r="A38" s="105"/>
      <c r="B38" s="114" t="s">
        <v>101</v>
      </c>
      <c r="C38" s="105"/>
      <c r="D38" s="105"/>
      <c r="E38" s="105"/>
      <c r="F38" s="105"/>
      <c r="G38" s="105"/>
      <c r="H38" s="105"/>
    </row>
    <row r="39" spans="1:8" ht="15.75" x14ac:dyDescent="0.25">
      <c r="A39" s="105"/>
      <c r="B39" s="114" t="s">
        <v>84</v>
      </c>
      <c r="C39" s="105"/>
      <c r="D39" s="105"/>
      <c r="E39" s="105"/>
      <c r="F39" s="105"/>
      <c r="G39" s="105"/>
      <c r="H39" s="105"/>
    </row>
    <row r="40" spans="1:8" ht="15.75" x14ac:dyDescent="0.25">
      <c r="A40" s="105"/>
      <c r="B40" s="114" t="s">
        <v>83</v>
      </c>
      <c r="C40" s="105"/>
      <c r="D40" s="105"/>
      <c r="E40" s="105"/>
      <c r="F40" s="105"/>
      <c r="G40" s="105"/>
      <c r="H40" s="105"/>
    </row>
    <row r="41" spans="1:8" ht="15.75" x14ac:dyDescent="0.25">
      <c r="A41" s="105"/>
      <c r="B41" s="114"/>
      <c r="C41" s="105"/>
      <c r="D41" s="105"/>
      <c r="E41" s="105"/>
      <c r="F41" s="105"/>
      <c r="G41" s="105"/>
      <c r="H41" s="105"/>
    </row>
    <row r="42" spans="1:8" ht="15.75" x14ac:dyDescent="0.25">
      <c r="A42" s="105"/>
      <c r="B42" s="111" t="s">
        <v>104</v>
      </c>
      <c r="C42" s="105"/>
      <c r="D42" s="105"/>
      <c r="E42" s="105"/>
      <c r="F42" s="105"/>
      <c r="G42" s="105"/>
      <c r="H42" s="105"/>
    </row>
    <row r="43" spans="1:8" ht="15.75" x14ac:dyDescent="0.25">
      <c r="A43" s="105"/>
      <c r="B43" s="111"/>
      <c r="C43" s="105"/>
      <c r="D43" s="105"/>
      <c r="E43" s="105"/>
      <c r="F43" s="105"/>
      <c r="G43" s="105"/>
      <c r="H43" s="105"/>
    </row>
    <row r="44" spans="1:8" ht="15.75" x14ac:dyDescent="0.25">
      <c r="A44" s="105"/>
      <c r="B44" s="117" t="s">
        <v>110</v>
      </c>
      <c r="C44" s="105"/>
      <c r="D44" s="105"/>
      <c r="E44" s="105"/>
      <c r="F44" s="105"/>
      <c r="G44" s="105"/>
      <c r="H44" s="105"/>
    </row>
    <row r="45" spans="1:8" ht="15.75" x14ac:dyDescent="0.25">
      <c r="A45" s="105"/>
      <c r="B45" s="115" t="s">
        <v>109</v>
      </c>
      <c r="C45" s="105"/>
      <c r="D45" s="105"/>
      <c r="E45" s="105"/>
      <c r="F45" s="105"/>
      <c r="G45" s="105"/>
      <c r="H45" s="105"/>
    </row>
    <row r="46" spans="1:8" ht="15.75" x14ac:dyDescent="0.25">
      <c r="A46" s="105"/>
      <c r="B46" s="114"/>
      <c r="C46" s="105"/>
      <c r="D46" s="105"/>
      <c r="E46" s="105"/>
      <c r="F46" s="105"/>
      <c r="G46" s="105"/>
      <c r="H46" s="105"/>
    </row>
    <row r="47" spans="1:8" ht="15.75" x14ac:dyDescent="0.25">
      <c r="A47" s="105"/>
      <c r="B47" s="111" t="s">
        <v>35</v>
      </c>
      <c r="C47" s="105"/>
      <c r="D47" s="105"/>
      <c r="E47" s="105"/>
      <c r="F47" s="105"/>
      <c r="G47" s="105"/>
      <c r="H47" s="105"/>
    </row>
    <row r="48" spans="1:8" ht="15.75" x14ac:dyDescent="0.25">
      <c r="A48" s="105"/>
      <c r="B48" s="114"/>
      <c r="C48" s="105"/>
      <c r="D48" s="105"/>
      <c r="E48" s="105"/>
      <c r="F48" s="105"/>
      <c r="G48" s="105"/>
      <c r="H48" s="105"/>
    </row>
    <row r="49" spans="1:8" ht="15.75" x14ac:dyDescent="0.25">
      <c r="A49" s="105"/>
      <c r="B49" s="117" t="s">
        <v>43</v>
      </c>
      <c r="C49" s="105"/>
      <c r="D49" s="105"/>
      <c r="E49" s="105"/>
      <c r="F49" s="105"/>
      <c r="G49" s="105"/>
      <c r="H49" s="105"/>
    </row>
    <row r="50" spans="1:8" ht="15.75" x14ac:dyDescent="0.25">
      <c r="A50" s="105"/>
      <c r="B50" s="115" t="s">
        <v>51</v>
      </c>
      <c r="C50" s="105"/>
      <c r="D50" s="105"/>
      <c r="E50" s="105"/>
      <c r="F50" s="105"/>
      <c r="G50" s="105"/>
      <c r="H50" s="105"/>
    </row>
    <row r="51" spans="1:8" ht="15.75" x14ac:dyDescent="0.25">
      <c r="A51" s="105"/>
      <c r="B51" s="114"/>
      <c r="C51" s="93"/>
      <c r="D51" s="93"/>
      <c r="E51" s="93"/>
      <c r="F51" s="93"/>
      <c r="G51" s="93"/>
      <c r="H51" s="93"/>
    </row>
    <row r="52" spans="1:8" ht="15.75" x14ac:dyDescent="0.25">
      <c r="A52" s="105"/>
      <c r="B52" s="111" t="s">
        <v>36</v>
      </c>
      <c r="C52" s="93"/>
      <c r="D52" s="93"/>
      <c r="E52" s="93"/>
      <c r="F52" s="93"/>
      <c r="G52" s="93"/>
      <c r="H52" s="93"/>
    </row>
    <row r="53" spans="1:8" ht="15.75" x14ac:dyDescent="0.25">
      <c r="A53" s="105"/>
      <c r="B53" s="118"/>
      <c r="C53" s="93"/>
      <c r="D53" s="93"/>
      <c r="E53" s="93"/>
      <c r="F53" s="93"/>
      <c r="G53" s="93"/>
      <c r="H53" s="93"/>
    </row>
    <row r="54" spans="1:8" ht="15.75" x14ac:dyDescent="0.25">
      <c r="A54" s="105"/>
      <c r="B54" s="117" t="s">
        <v>55</v>
      </c>
      <c r="C54" s="93"/>
      <c r="D54" s="93"/>
      <c r="E54" s="93"/>
      <c r="F54" s="93"/>
      <c r="G54" s="93"/>
      <c r="H54" s="93"/>
    </row>
    <row r="55" spans="1:8" ht="15.75" x14ac:dyDescent="0.25">
      <c r="A55" s="105"/>
      <c r="B55" s="115" t="s">
        <v>94</v>
      </c>
      <c r="C55" s="93"/>
      <c r="D55" s="93"/>
      <c r="E55" s="93"/>
      <c r="F55" s="93"/>
      <c r="G55" s="93"/>
      <c r="H55" s="93"/>
    </row>
    <row r="56" spans="1:8" ht="15.75" x14ac:dyDescent="0.25">
      <c r="A56" s="105"/>
      <c r="B56" s="115" t="s">
        <v>100</v>
      </c>
      <c r="C56" s="93"/>
      <c r="D56" s="93"/>
      <c r="E56" s="93"/>
      <c r="F56" s="93"/>
      <c r="G56" s="93"/>
      <c r="H56" s="93"/>
    </row>
    <row r="57" spans="1:8" ht="15.75" x14ac:dyDescent="0.25">
      <c r="A57" s="105"/>
      <c r="B57" s="117" t="s">
        <v>95</v>
      </c>
      <c r="C57" s="93"/>
      <c r="D57" s="93"/>
      <c r="E57" s="93"/>
      <c r="F57" s="93"/>
      <c r="G57" s="93"/>
      <c r="H57" s="93"/>
    </row>
    <row r="58" spans="1:8" ht="15.75" x14ac:dyDescent="0.25">
      <c r="A58" s="105"/>
      <c r="B58" s="115" t="s">
        <v>96</v>
      </c>
      <c r="C58" s="93"/>
      <c r="D58" s="93"/>
      <c r="E58" s="93"/>
      <c r="F58" s="93"/>
      <c r="G58" s="93"/>
      <c r="H58" s="93"/>
    </row>
    <row r="59" spans="1:8" ht="15.75" x14ac:dyDescent="0.25">
      <c r="A59" s="105"/>
      <c r="B59" s="115" t="s">
        <v>97</v>
      </c>
      <c r="C59" s="93"/>
      <c r="D59" s="93"/>
      <c r="E59" s="93"/>
      <c r="F59" s="93"/>
      <c r="G59" s="93"/>
      <c r="H59" s="93"/>
    </row>
    <row r="60" spans="1:8" ht="15.75" x14ac:dyDescent="0.25">
      <c r="A60" s="105"/>
      <c r="B60" s="115"/>
      <c r="C60" s="93"/>
      <c r="D60" s="93"/>
      <c r="E60" s="93"/>
      <c r="F60" s="93"/>
      <c r="G60" s="93"/>
      <c r="H60" s="93"/>
    </row>
    <row r="61" spans="1:8" ht="15.75" x14ac:dyDescent="0.25">
      <c r="A61" s="105"/>
      <c r="B61" s="111" t="s">
        <v>105</v>
      </c>
      <c r="C61" s="93"/>
      <c r="D61" s="93"/>
      <c r="E61" s="93"/>
      <c r="F61" s="93"/>
      <c r="G61" s="93"/>
      <c r="H61" s="93"/>
    </row>
    <row r="62" spans="1:8" ht="15.75" x14ac:dyDescent="0.25">
      <c r="A62" s="105"/>
      <c r="B62" s="115"/>
      <c r="C62" s="93"/>
      <c r="D62" s="93"/>
      <c r="E62" s="93"/>
      <c r="F62" s="93"/>
      <c r="G62" s="93"/>
      <c r="H62" s="93"/>
    </row>
    <row r="63" spans="1:8" ht="15.75" x14ac:dyDescent="0.25">
      <c r="A63" s="105"/>
      <c r="B63" s="117" t="s">
        <v>106</v>
      </c>
      <c r="C63" s="93"/>
      <c r="D63" s="93"/>
      <c r="E63" s="93"/>
      <c r="F63" s="93"/>
      <c r="G63" s="93"/>
      <c r="H63" s="93"/>
    </row>
    <row r="64" spans="1:8" ht="15.75" x14ac:dyDescent="0.25">
      <c r="A64" s="105"/>
      <c r="B64" s="115"/>
      <c r="C64" s="93"/>
      <c r="D64" s="93"/>
      <c r="E64" s="93"/>
      <c r="F64" s="93"/>
      <c r="G64" s="93"/>
      <c r="H64" s="93"/>
    </row>
    <row r="65" spans="1:8" ht="15.75" x14ac:dyDescent="0.25">
      <c r="A65" s="105"/>
      <c r="B65" s="115"/>
      <c r="C65" s="93"/>
      <c r="D65" s="93"/>
      <c r="E65" s="93"/>
      <c r="F65" s="93"/>
      <c r="G65" s="93"/>
      <c r="H65" s="93"/>
    </row>
    <row r="66" spans="1:8" ht="15.75" x14ac:dyDescent="0.25">
      <c r="A66" s="105"/>
      <c r="B66" s="119" t="s">
        <v>37</v>
      </c>
      <c r="C66" s="93"/>
      <c r="D66" s="93"/>
      <c r="E66" s="93"/>
      <c r="F66" s="93"/>
      <c r="G66" s="93"/>
      <c r="H66" s="93"/>
    </row>
    <row r="67" spans="1:8" ht="15.75" x14ac:dyDescent="0.25">
      <c r="A67" s="132" t="s">
        <v>54</v>
      </c>
      <c r="B67" s="133"/>
      <c r="C67" s="133"/>
      <c r="D67" s="133"/>
      <c r="E67" s="133"/>
      <c r="F67" s="133"/>
      <c r="G67" s="133"/>
      <c r="H67" s="134"/>
    </row>
    <row r="68" spans="1:8" ht="15.75" x14ac:dyDescent="0.25">
      <c r="A68" s="105"/>
      <c r="B68" s="114" t="s">
        <v>37</v>
      </c>
      <c r="C68" s="105"/>
      <c r="D68" s="105"/>
      <c r="E68" s="105"/>
      <c r="F68" s="105"/>
      <c r="G68" s="105"/>
      <c r="H68" s="105"/>
    </row>
    <row r="69" spans="1:8" ht="15.75" x14ac:dyDescent="0.25">
      <c r="A69" s="105"/>
      <c r="B69" s="114"/>
      <c r="C69" s="105"/>
      <c r="D69" s="105"/>
      <c r="E69" s="105"/>
      <c r="F69" s="105"/>
      <c r="G69" s="105"/>
      <c r="H69" s="105"/>
    </row>
    <row r="70" spans="1:8" x14ac:dyDescent="0.2">
      <c r="A70" s="105"/>
      <c r="B70" s="116"/>
      <c r="C70" s="105"/>
      <c r="D70" s="105"/>
      <c r="E70" s="105"/>
      <c r="F70" s="105"/>
      <c r="G70" s="105"/>
      <c r="H70" s="105"/>
    </row>
    <row r="71" spans="1:8" ht="15.75" x14ac:dyDescent="0.25">
      <c r="A71" s="105"/>
      <c r="B71" s="114"/>
      <c r="C71" s="105"/>
      <c r="D71" s="105"/>
      <c r="E71" s="105"/>
      <c r="F71" s="105"/>
      <c r="G71" s="105"/>
      <c r="H71" s="105"/>
    </row>
    <row r="72" spans="1:8" ht="15.75" x14ac:dyDescent="0.25">
      <c r="A72" s="105"/>
      <c r="B72" s="111" t="s">
        <v>38</v>
      </c>
      <c r="C72" s="105"/>
      <c r="D72" s="105"/>
      <c r="E72" s="105"/>
      <c r="F72" s="105"/>
      <c r="G72" s="105"/>
      <c r="H72" s="105"/>
    </row>
    <row r="73" spans="1:8" ht="15.75" x14ac:dyDescent="0.25">
      <c r="A73" s="105"/>
      <c r="B73" s="114"/>
      <c r="C73" s="105"/>
      <c r="D73" s="105"/>
      <c r="E73" s="105"/>
      <c r="F73" s="105"/>
      <c r="G73" s="105"/>
      <c r="H73" s="105"/>
    </row>
    <row r="74" spans="1:8" ht="15.75" x14ac:dyDescent="0.25">
      <c r="A74" s="105"/>
      <c r="B74" s="114"/>
      <c r="C74" s="105"/>
      <c r="D74" s="105"/>
      <c r="E74" s="105"/>
      <c r="F74" s="105"/>
      <c r="G74" s="105"/>
      <c r="H74" s="105"/>
    </row>
    <row r="75" spans="1:8" ht="15.75" x14ac:dyDescent="0.25">
      <c r="A75" s="105"/>
      <c r="B75" s="114"/>
      <c r="C75" s="105"/>
      <c r="D75" s="105"/>
      <c r="E75" s="105"/>
      <c r="F75" s="105"/>
      <c r="G75" s="105"/>
      <c r="H75" s="105"/>
    </row>
    <row r="76" spans="1:8" ht="15.75" x14ac:dyDescent="0.25">
      <c r="A76" s="105"/>
      <c r="B76" s="114" t="s">
        <v>88</v>
      </c>
      <c r="C76" s="105"/>
      <c r="D76" s="105"/>
      <c r="E76" s="105"/>
      <c r="F76" s="105"/>
      <c r="G76" s="105"/>
      <c r="H76" s="105"/>
    </row>
    <row r="77" spans="1:8" ht="15.75" x14ac:dyDescent="0.25">
      <c r="A77" s="105"/>
      <c r="B77" s="115" t="s">
        <v>89</v>
      </c>
      <c r="C77" s="105"/>
      <c r="D77" s="105"/>
      <c r="E77" s="105"/>
      <c r="F77" s="105"/>
      <c r="G77" s="105"/>
      <c r="H77" s="105"/>
    </row>
    <row r="78" spans="1:8" ht="15.75" x14ac:dyDescent="0.25">
      <c r="A78" s="105"/>
      <c r="B78" s="115"/>
      <c r="C78" s="105"/>
      <c r="D78" s="105"/>
      <c r="E78" s="105"/>
      <c r="F78" s="105"/>
      <c r="G78" s="105"/>
      <c r="H78" s="105"/>
    </row>
    <row r="79" spans="1:8" ht="15.75" x14ac:dyDescent="0.25">
      <c r="A79" s="105"/>
      <c r="B79" s="111" t="s">
        <v>39</v>
      </c>
      <c r="C79" s="105"/>
      <c r="D79" s="105"/>
      <c r="E79" s="105"/>
      <c r="F79" s="105"/>
      <c r="G79" s="105"/>
      <c r="H79" s="105"/>
    </row>
    <row r="80" spans="1:8" ht="15.75" x14ac:dyDescent="0.25">
      <c r="A80" s="105"/>
      <c r="B80" s="114"/>
      <c r="C80" s="105"/>
      <c r="D80" s="105"/>
      <c r="E80" s="105"/>
      <c r="F80" s="105"/>
      <c r="G80" s="105"/>
      <c r="H80" s="105"/>
    </row>
    <row r="81" spans="1:8" ht="15.75" x14ac:dyDescent="0.25">
      <c r="A81" s="105"/>
      <c r="B81" s="114" t="s">
        <v>40</v>
      </c>
      <c r="C81" s="105"/>
      <c r="D81" s="105"/>
      <c r="E81" s="105"/>
      <c r="F81" s="105"/>
      <c r="G81" s="105"/>
      <c r="H81" s="105"/>
    </row>
    <row r="82" spans="1:8" ht="15.75" x14ac:dyDescent="0.25">
      <c r="A82" s="105"/>
      <c r="B82" s="114"/>
      <c r="C82" s="105"/>
      <c r="D82" s="105"/>
      <c r="E82" s="105"/>
      <c r="F82" s="105"/>
      <c r="G82" s="105"/>
      <c r="H82" s="105"/>
    </row>
    <row r="83" spans="1:8" ht="15.75" x14ac:dyDescent="0.25">
      <c r="A83" s="105"/>
      <c r="B83" s="111" t="s">
        <v>6</v>
      </c>
      <c r="C83" s="105"/>
      <c r="D83" s="105"/>
      <c r="E83" s="105"/>
      <c r="F83" s="105"/>
      <c r="G83" s="105"/>
      <c r="H83" s="105"/>
    </row>
    <row r="84" spans="1:8" ht="15.75" x14ac:dyDescent="0.25">
      <c r="A84" s="105"/>
      <c r="B84" s="111"/>
      <c r="C84" s="105"/>
      <c r="D84" s="105"/>
      <c r="E84" s="105"/>
      <c r="F84" s="105"/>
      <c r="G84" s="105"/>
      <c r="H84" s="105"/>
    </row>
    <row r="85" spans="1:8" ht="15.75" x14ac:dyDescent="0.25">
      <c r="A85" s="105"/>
      <c r="B85" s="114" t="s">
        <v>44</v>
      </c>
      <c r="C85" s="105"/>
      <c r="D85" s="105"/>
      <c r="E85" s="105"/>
      <c r="F85" s="105"/>
      <c r="G85" s="105"/>
      <c r="H85" s="105"/>
    </row>
    <row r="86" spans="1:8" ht="15.75" x14ac:dyDescent="0.25">
      <c r="A86" s="105"/>
      <c r="B86" s="115" t="s">
        <v>45</v>
      </c>
      <c r="C86" s="105"/>
      <c r="D86" s="105"/>
      <c r="E86" s="105"/>
      <c r="F86" s="105"/>
      <c r="G86" s="105"/>
      <c r="H86" s="105"/>
    </row>
    <row r="87" spans="1:8" ht="15.75" x14ac:dyDescent="0.25">
      <c r="A87" s="105"/>
      <c r="B87" s="114" t="s">
        <v>46</v>
      </c>
      <c r="C87" s="105"/>
      <c r="D87" s="105"/>
      <c r="E87" s="105"/>
      <c r="F87" s="105"/>
      <c r="G87" s="105"/>
      <c r="H87" s="105"/>
    </row>
    <row r="88" spans="1:8" ht="15.75" x14ac:dyDescent="0.25">
      <c r="A88" s="105"/>
      <c r="B88" s="115" t="s">
        <v>58</v>
      </c>
      <c r="C88" s="105"/>
      <c r="D88" s="105"/>
      <c r="E88" s="105"/>
      <c r="F88" s="105"/>
      <c r="G88" s="105"/>
      <c r="H88" s="105"/>
    </row>
    <row r="89" spans="1:8" ht="15.75" x14ac:dyDescent="0.25">
      <c r="A89" s="105"/>
      <c r="B89" s="114" t="s">
        <v>48</v>
      </c>
      <c r="C89" s="105"/>
      <c r="D89" s="105"/>
      <c r="E89" s="105"/>
      <c r="F89" s="105"/>
      <c r="G89" s="105"/>
      <c r="H89" s="105"/>
    </row>
    <row r="90" spans="1:8" ht="15.75" x14ac:dyDescent="0.25">
      <c r="A90" s="105"/>
      <c r="B90" s="115" t="s">
        <v>47</v>
      </c>
      <c r="C90" s="105"/>
      <c r="D90" s="105"/>
      <c r="E90" s="105"/>
      <c r="F90" s="105"/>
      <c r="G90" s="105"/>
      <c r="H90" s="105"/>
    </row>
    <row r="91" spans="1:8" ht="15.75" x14ac:dyDescent="0.25">
      <c r="A91" s="105"/>
      <c r="B91" s="114" t="s">
        <v>56</v>
      </c>
      <c r="C91" s="105"/>
      <c r="D91" s="105"/>
      <c r="E91" s="105"/>
      <c r="F91" s="105"/>
      <c r="G91" s="105"/>
      <c r="H91" s="105"/>
    </row>
    <row r="92" spans="1:8" ht="15.75" x14ac:dyDescent="0.25">
      <c r="A92" s="105"/>
      <c r="B92" s="115" t="s">
        <v>57</v>
      </c>
      <c r="C92" s="105"/>
      <c r="D92" s="105"/>
      <c r="E92" s="105"/>
      <c r="F92" s="105"/>
      <c r="G92" s="105"/>
      <c r="H92" s="105"/>
    </row>
    <row r="93" spans="1:8" ht="15.75" x14ac:dyDescent="0.25">
      <c r="A93" s="105"/>
      <c r="B93" s="114" t="s">
        <v>91</v>
      </c>
      <c r="C93" s="105"/>
      <c r="D93" s="105"/>
      <c r="E93" s="105"/>
      <c r="F93" s="105"/>
      <c r="G93" s="105"/>
      <c r="H93" s="105"/>
    </row>
    <row r="94" spans="1:8" ht="15.75" x14ac:dyDescent="0.25">
      <c r="A94" s="105"/>
      <c r="B94" s="115" t="s">
        <v>92</v>
      </c>
      <c r="C94" s="105"/>
      <c r="D94" s="105"/>
      <c r="E94" s="105"/>
      <c r="F94" s="105"/>
      <c r="G94" s="105"/>
      <c r="H94" s="105"/>
    </row>
    <row r="95" spans="1:8" ht="15.75" x14ac:dyDescent="0.25">
      <c r="A95" s="105"/>
      <c r="B95" s="114" t="s">
        <v>90</v>
      </c>
      <c r="C95" s="105"/>
      <c r="D95" s="105"/>
      <c r="E95" s="105"/>
      <c r="F95" s="105"/>
      <c r="G95" s="105"/>
      <c r="H95" s="105"/>
    </row>
    <row r="96" spans="1:8" ht="15.75" x14ac:dyDescent="0.25">
      <c r="A96" s="105"/>
      <c r="B96" s="115" t="s">
        <v>93</v>
      </c>
      <c r="C96" s="105"/>
      <c r="D96" s="105"/>
      <c r="E96" s="105"/>
      <c r="F96" s="105"/>
      <c r="G96" s="105"/>
      <c r="H96" s="105"/>
    </row>
    <row r="97" spans="1:8" ht="15.75" x14ac:dyDescent="0.25">
      <c r="A97" s="105"/>
      <c r="B97" s="115"/>
      <c r="C97" s="105"/>
      <c r="D97" s="105"/>
      <c r="E97" s="105"/>
      <c r="F97" s="105"/>
      <c r="G97" s="105"/>
      <c r="H97" s="105"/>
    </row>
    <row r="98" spans="1:8" ht="15.75" x14ac:dyDescent="0.25">
      <c r="A98" s="105"/>
      <c r="B98" s="111" t="s">
        <v>2</v>
      </c>
      <c r="C98" s="105"/>
      <c r="D98" s="105"/>
      <c r="E98" s="105"/>
      <c r="F98" s="105"/>
      <c r="G98" s="105"/>
      <c r="H98" s="105"/>
    </row>
    <row r="99" spans="1:8" ht="15.75" x14ac:dyDescent="0.25">
      <c r="A99" s="105"/>
      <c r="B99" s="111"/>
      <c r="C99" s="105"/>
      <c r="D99" s="105"/>
      <c r="E99" s="105"/>
      <c r="F99" s="105"/>
      <c r="G99" s="105"/>
      <c r="H99" s="105"/>
    </row>
    <row r="100" spans="1:8" ht="15.75" x14ac:dyDescent="0.25">
      <c r="A100" s="105"/>
      <c r="B100" s="120" t="s">
        <v>59</v>
      </c>
      <c r="C100" s="105"/>
      <c r="D100" s="105"/>
      <c r="E100" s="105"/>
      <c r="F100" s="105"/>
      <c r="G100" s="105"/>
      <c r="H100" s="105"/>
    </row>
    <row r="101" spans="1:8" ht="15.75" x14ac:dyDescent="0.25">
      <c r="A101" s="105"/>
      <c r="B101" s="115" t="s">
        <v>60</v>
      </c>
      <c r="C101" s="105"/>
      <c r="D101" s="105"/>
      <c r="E101" s="105"/>
      <c r="F101" s="105"/>
      <c r="G101" s="105"/>
      <c r="H101" s="105"/>
    </row>
  </sheetData>
  <sheetProtection algorithmName="SHA-512" hashValue="XLvdqF3Bn2R+otWY0Yl01tUp31z3LrYQmId+0SEOIO8u1cMePz9GkAjpRm+KQuu/nIs4fQK8TxX1T8+AX9cIjg==" saltValue="/v4P4DKxw4wlcDjQHJqJyQ==" spinCount="100000" sheet="1" objects="1" scenarios="1"/>
  <customSheetViews>
    <customSheetView guid="{D97BEBE1-1B0D-40C3-9D81-F656DECA86FF}" showPageBreaks="1" showGridLines="0" printArea="1">
      <selection activeCell="D22" sqref="D22"/>
      <rowBreaks count="1" manualBreakCount="1">
        <brk id="66" max="7" man="1"/>
      </rowBreaks>
      <colBreaks count="1" manualBreakCount="1">
        <brk id="8" max="101" man="1"/>
      </colBreaks>
      <pageMargins left="0.7" right="0.7" top="0.75" bottom="0.75" header="0.3" footer="0.3"/>
      <pageSetup paperSize="9" scale="64" orientation="portrait" r:id="rId1"/>
    </customSheetView>
  </customSheetViews>
  <mergeCells count="16">
    <mergeCell ref="B3:H3"/>
    <mergeCell ref="B4:H4"/>
    <mergeCell ref="E13:H13"/>
    <mergeCell ref="E14:H14"/>
    <mergeCell ref="B12:D12"/>
    <mergeCell ref="B13:D13"/>
    <mergeCell ref="B14:D14"/>
    <mergeCell ref="C5:H5"/>
    <mergeCell ref="E11:H11"/>
    <mergeCell ref="E12:H12"/>
    <mergeCell ref="A67:H67"/>
    <mergeCell ref="E10:H10"/>
    <mergeCell ref="E15:H15"/>
    <mergeCell ref="B10:D10"/>
    <mergeCell ref="B11:D11"/>
    <mergeCell ref="B15:D15"/>
  </mergeCells>
  <hyperlinks>
    <hyperlink ref="B10" r:id="rId2" display="1.Decreto lei nº192/95 26-07:"/>
    <hyperlink ref="B11" r:id="rId3"/>
    <hyperlink ref="B12" r:id="rId4"/>
    <hyperlink ref="B13" r:id="rId5"/>
    <hyperlink ref="B14" r:id="rId6" display="5.Decreto Lei n.º 137/2010:"/>
    <hyperlink ref="B15" r:id="rId7" display="5.Decreto Lei n.º 137/2010:"/>
    <hyperlink ref="B15:D15" r:id="rId8" display="6. Lei n.º 66-B/2012 de 31-12-2012:"/>
  </hyperlinks>
  <pageMargins left="0.7" right="0.7" top="0.75" bottom="0.75" header="0.3" footer="0.3"/>
  <pageSetup paperSize="9" scale="64" orientation="portrait" r:id="rId9"/>
  <rowBreaks count="1" manualBreakCount="1">
    <brk id="66" max="7" man="1"/>
  </rowBreaks>
  <colBreaks count="1" manualBreakCount="1">
    <brk id="8" max="101" man="1"/>
  </colBrea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J81"/>
  <sheetViews>
    <sheetView showGridLines="0" tabSelected="1" zoomScaleNormal="100" zoomScaleSheetLayoutView="85" workbookViewId="0">
      <selection activeCell="D23" sqref="D23"/>
    </sheetView>
  </sheetViews>
  <sheetFormatPr defaultColWidth="0" defaultRowHeight="12.75" x14ac:dyDescent="0.2"/>
  <cols>
    <col min="1" max="1" width="1.28515625" style="1" customWidth="1"/>
    <col min="2" max="2" width="19.28515625" style="1" customWidth="1"/>
    <col min="3" max="3" width="15.85546875" style="1" customWidth="1"/>
    <col min="4" max="4" width="12.28515625" style="1" customWidth="1"/>
    <col min="5" max="5" width="13.7109375" style="1" customWidth="1"/>
    <col min="6" max="6" width="12.85546875" style="2" customWidth="1"/>
    <col min="7" max="7" width="15.85546875" style="2" customWidth="1"/>
    <col min="8" max="8" width="14.7109375" style="2" customWidth="1"/>
    <col min="9" max="9" width="13" style="2" customWidth="1"/>
    <col min="10" max="10" width="1.5703125" style="1" customWidth="1"/>
    <col min="11" max="16384" width="9.140625" style="1" hidden="1"/>
  </cols>
  <sheetData>
    <row r="1" spans="1:10" ht="7.5" customHeight="1" x14ac:dyDescent="0.2">
      <c r="A1" s="3"/>
      <c r="B1" s="3"/>
      <c r="C1" s="3"/>
      <c r="D1" s="3"/>
      <c r="E1" s="3"/>
      <c r="F1" s="32" t="s">
        <v>10</v>
      </c>
      <c r="G1" s="33">
        <v>39.83</v>
      </c>
      <c r="H1" s="33">
        <v>43.39</v>
      </c>
      <c r="I1" s="33">
        <v>50.2</v>
      </c>
      <c r="J1" s="32"/>
    </row>
    <row r="2" spans="1:10" ht="3" customHeight="1" x14ac:dyDescent="0.2">
      <c r="A2" s="34"/>
      <c r="B2" s="34"/>
      <c r="C2" s="34"/>
      <c r="D2" s="34"/>
      <c r="E2" s="34"/>
      <c r="F2" s="32" t="s">
        <v>24</v>
      </c>
      <c r="G2" s="33">
        <v>72.72</v>
      </c>
      <c r="H2" s="33">
        <v>85.5</v>
      </c>
      <c r="I2" s="33">
        <v>89.35</v>
      </c>
      <c r="J2" s="32"/>
    </row>
    <row r="3" spans="1:10" ht="14.25" customHeight="1" x14ac:dyDescent="0.25">
      <c r="A3" s="3"/>
      <c r="B3" s="226" t="str">
        <f>IF(LEN(H61)&gt;0,H61,"")</f>
        <v/>
      </c>
      <c r="C3" s="226"/>
      <c r="D3" s="236" t="s">
        <v>132</v>
      </c>
      <c r="E3" s="236"/>
      <c r="F3" s="236"/>
      <c r="G3" s="230" t="s">
        <v>133</v>
      </c>
      <c r="H3" s="231"/>
      <c r="I3" s="232"/>
      <c r="J3" s="32"/>
    </row>
    <row r="4" spans="1:10" ht="12" customHeight="1" x14ac:dyDescent="0.2">
      <c r="A4" s="34"/>
      <c r="B4" s="34"/>
      <c r="C4" s="34"/>
      <c r="D4" s="34"/>
      <c r="E4" s="34"/>
      <c r="F4" s="34"/>
      <c r="G4" s="227"/>
      <c r="H4" s="228"/>
      <c r="I4" s="229"/>
      <c r="J4" s="32"/>
    </row>
    <row r="5" spans="1:10" ht="12" customHeight="1" x14ac:dyDescent="0.2">
      <c r="A5" s="3"/>
      <c r="B5" s="7"/>
      <c r="C5" s="193" t="str">
        <f>IF(VALUE(I25)&lt;=50,"Só há direito ao abono de ajudas de custo nas deslocações diárias que se realizem para além de 20 km do domicílio necessário e nas deslocações por dias sucessivos que se realizem para além de 50 km do mesmo domicílio","")</f>
        <v>Só há direito ao abono de ajudas de custo nas deslocações diárias que se realizem para além de 20 km do domicílio necessário e nas deslocações por dias sucessivos que se realizem para além de 50 km do mesmo domicílio</v>
      </c>
      <c r="D5" s="193"/>
      <c r="E5" s="193"/>
      <c r="F5" s="193"/>
      <c r="G5" s="4" t="s">
        <v>19</v>
      </c>
      <c r="H5" s="5" t="s">
        <v>18</v>
      </c>
      <c r="I5" s="6"/>
      <c r="J5" s="32">
        <f ca="1">IF(G11="A Escolha do Nível Rem. é válida.",INDIRECT(ADDRESS(ROW(G1),MATCH("X",G9:I9,0)+COLUMN(G1)-1,1,TRUE)),0)</f>
        <v>0</v>
      </c>
    </row>
    <row r="6" spans="1:10" ht="12" customHeight="1" x14ac:dyDescent="0.2">
      <c r="A6" s="3"/>
      <c r="B6" s="7"/>
      <c r="C6" s="193"/>
      <c r="D6" s="193"/>
      <c r="E6" s="193"/>
      <c r="F6" s="193"/>
      <c r="G6" s="4" t="s">
        <v>22</v>
      </c>
      <c r="H6" s="8"/>
      <c r="I6" s="28"/>
      <c r="J6" s="32">
        <f ca="1">IF(G11="A Escolha do Nível Rem. é válida.",INDIRECT(ADDRESS(ROW(G2),MATCH("X",G9:I9,0)+COLUMN(G2)-1,1,TRUE)),0)</f>
        <v>0</v>
      </c>
    </row>
    <row r="7" spans="1:10" ht="3" customHeight="1" x14ac:dyDescent="0.2">
      <c r="A7" s="34"/>
      <c r="B7" s="34"/>
      <c r="C7" s="193"/>
      <c r="D7" s="193"/>
      <c r="E7" s="193"/>
      <c r="F7" s="193"/>
      <c r="G7" s="32">
        <f>IF(UPPER(G9)="X",1,IF(LEN(TRIM(G9))&gt;0,2,0))</f>
        <v>0</v>
      </c>
      <c r="H7" s="32">
        <f>IF(UPPER(H9)="X",1,IF(LEN(TRIM(H9))&gt;0,2,0))</f>
        <v>0</v>
      </c>
      <c r="I7" s="32">
        <f>IF(UPPER(I9)="X",1,IF(LEN(TRIM(I9))&gt;0,2,0))</f>
        <v>0</v>
      </c>
      <c r="J7" s="32"/>
    </row>
    <row r="8" spans="1:10" ht="12.75" customHeight="1" x14ac:dyDescent="0.2">
      <c r="A8" s="3"/>
      <c r="B8" s="7"/>
      <c r="C8" s="193"/>
      <c r="D8" s="193"/>
      <c r="E8" s="193"/>
      <c r="F8" s="193"/>
      <c r="G8" s="185" t="s">
        <v>68</v>
      </c>
      <c r="H8" s="185"/>
      <c r="I8" s="185"/>
      <c r="J8" s="32">
        <f>IF(G11="A Escolha do Nível Rem. é válida.",HLOOKUP("X",G9:I10,2,FALSE),0)</f>
        <v>0</v>
      </c>
    </row>
    <row r="9" spans="1:10" ht="12.75" customHeight="1" x14ac:dyDescent="0.2">
      <c r="A9" s="3"/>
      <c r="B9" s="7"/>
      <c r="C9" s="193"/>
      <c r="D9" s="193"/>
      <c r="E9" s="193"/>
      <c r="F9" s="193"/>
      <c r="G9" s="49"/>
      <c r="H9" s="50"/>
      <c r="I9" s="51"/>
      <c r="J9" s="32"/>
    </row>
    <row r="10" spans="1:10" ht="12.75" customHeight="1" x14ac:dyDescent="0.2">
      <c r="A10" s="3"/>
      <c r="B10" s="9"/>
      <c r="C10" s="193"/>
      <c r="D10" s="193"/>
      <c r="E10" s="193"/>
      <c r="F10" s="193"/>
      <c r="G10" s="29" t="s">
        <v>67</v>
      </c>
      <c r="H10" s="30" t="s">
        <v>66</v>
      </c>
      <c r="I10" s="31" t="s">
        <v>65</v>
      </c>
      <c r="J10" s="32" t="str">
        <f>IF(J8=G10,"inferior ao NÍVEL REMUNERATÓRIO 9",IF(J8=H10,"entre NÍVEIS REMUNER. 9 e 18 (inclusive)",IF(J8=I10,"superior ao NÍVEL REMUNERATÓRIO 18","?! NÍVEL REMUNERAT. não escolhido ?!")))</f>
        <v>?! NÍVEL REMUNERAT. não escolhido ?!</v>
      </c>
    </row>
    <row r="11" spans="1:10" ht="12.75" customHeight="1" x14ac:dyDescent="0.2">
      <c r="A11" s="3"/>
      <c r="B11" s="10"/>
      <c r="C11" s="193"/>
      <c r="D11" s="193"/>
      <c r="E11" s="193"/>
      <c r="F11" s="193"/>
      <c r="G11" s="209" t="str">
        <f>IF(G7+H7+I7=1,"A Escolha do Nível Rem. é válida.",IF(G7+H7+I7=0,"Marque a Escolha do Nível Rem. com X ...","ESCOLHA INVÁLIDA !!!"))</f>
        <v>Marque a Escolha do Nível Rem. com X ...</v>
      </c>
      <c r="H11" s="210"/>
      <c r="I11" s="211"/>
      <c r="J11" s="32" t="str">
        <f>IF(UPPER(TRIM(I21))="R","PARTICIPAÇÃO EM REUNIÃO CIENTÍFICA",IF(UPPER(TRIM(I21))="T","TRABALHO DE CAMPO","?! TIPO Deslocação não indicado ?!"))</f>
        <v>?! TIPO Deslocação não indicado ?!</v>
      </c>
    </row>
    <row r="12" spans="1:10" ht="3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2"/>
    </row>
    <row r="13" spans="1:10" s="24" customFormat="1" ht="12.75" customHeight="1" x14ac:dyDescent="0.2">
      <c r="A13" s="35"/>
      <c r="B13" s="188" t="str">
        <f>("AJUDAS DE CUSTO - " &amp; J11 &amp; " - " &amp; J10)</f>
        <v>AJUDAS DE CUSTO - ?! TIPO Deslocação não indicado ?! - ?! NÍVEL REMUNERAT. não escolhido ?!</v>
      </c>
      <c r="C13" s="188"/>
      <c r="D13" s="188"/>
      <c r="E13" s="188"/>
      <c r="F13" s="188"/>
      <c r="G13" s="188"/>
      <c r="H13" s="188"/>
      <c r="I13" s="188"/>
      <c r="J13" s="59"/>
    </row>
    <row r="14" spans="1:10" x14ac:dyDescent="0.2">
      <c r="A14" s="3"/>
      <c r="B14" s="205" t="s">
        <v>32</v>
      </c>
      <c r="C14" s="206"/>
      <c r="D14" s="52"/>
      <c r="E14" s="101" t="s">
        <v>143</v>
      </c>
      <c r="F14" s="95"/>
      <c r="G14" s="100" t="s">
        <v>30</v>
      </c>
      <c r="H14" s="52"/>
      <c r="I14" s="39" t="str">
        <f ca="1">" / " &amp; YEAR(NOW())</f>
        <v xml:space="preserve"> / 2017</v>
      </c>
      <c r="J14" s="89" t="str">
        <f>IF(AND(LEN(TRIM(C19))&gt;0,ISNUMBER(C19),C19&gt;0),IF(AND(LEN(TRIM(C17))&gt;0,LEN(TRIM(C18))&gt;0,LEN(TRIM(G18))&gt;0),IF(OR(UPPER(TRIM(D21))="S",UPPER(TRIM(D21))="N"),J15,"Preencha se é Aposentado !!!"),"Preencha a Morada, a Localidade e o Código Postal !!!"),"Preencha o Número de Contribuinte !!!")</f>
        <v>Preencha o Número de Contribuinte !!!</v>
      </c>
    </row>
    <row r="15" spans="1:10" x14ac:dyDescent="0.2">
      <c r="A15" s="3"/>
      <c r="B15" s="251" t="s">
        <v>23</v>
      </c>
      <c r="C15" s="252"/>
      <c r="D15" s="252"/>
      <c r="E15" s="252"/>
      <c r="F15" s="252"/>
      <c r="G15" s="252"/>
      <c r="H15" s="252"/>
      <c r="I15" s="253"/>
      <c r="J15" s="32" t="str">
        <f>IF(OR(UPPER(TRIM(I21))="R",UPPER(TRIM(I21))="T"),IF(LEN(TRIM(B25))&gt;0,IF(LEN(TRIM(C25))&gt;0,IF(LEN(TRIM(D25))&gt;0,IF(LEN(TRIM(I25))&gt;0,J23,"Preencha " &amp; J25 &amp; " !!!"),"Preencha " &amp; J24 &amp; " !!!"),"Preencha " &amp; C24 &amp; " !!!"),"Preencha " &amp; B24 &amp; " !!!"),"Preencha o Tipo Deslocação (R ou T) !!!")</f>
        <v>Preencha o Tipo Deslocação (R ou T) !!!</v>
      </c>
    </row>
    <row r="16" spans="1:10" x14ac:dyDescent="0.2">
      <c r="A16" s="3"/>
      <c r="B16" s="68" t="s">
        <v>7</v>
      </c>
      <c r="C16" s="142"/>
      <c r="D16" s="142"/>
      <c r="E16" s="142"/>
      <c r="F16" s="142"/>
      <c r="G16" s="142"/>
      <c r="H16" s="142"/>
      <c r="I16" s="143"/>
      <c r="J16" s="32"/>
    </row>
    <row r="17" spans="1:10" x14ac:dyDescent="0.2">
      <c r="A17" s="3"/>
      <c r="B17" s="68" t="s">
        <v>146</v>
      </c>
      <c r="C17" s="201"/>
      <c r="D17" s="202"/>
      <c r="E17" s="202"/>
      <c r="F17" s="202"/>
      <c r="G17" s="202"/>
      <c r="H17" s="202"/>
      <c r="I17" s="204"/>
      <c r="J17" s="32"/>
    </row>
    <row r="18" spans="1:10" x14ac:dyDescent="0.2">
      <c r="A18" s="3"/>
      <c r="B18" s="68" t="s">
        <v>5</v>
      </c>
      <c r="C18" s="201"/>
      <c r="D18" s="202"/>
      <c r="E18" s="203"/>
      <c r="F18" s="70" t="s">
        <v>0</v>
      </c>
      <c r="G18" s="201"/>
      <c r="H18" s="202"/>
      <c r="I18" s="204"/>
      <c r="J18" s="32"/>
    </row>
    <row r="19" spans="1:10" x14ac:dyDescent="0.2">
      <c r="A19" s="3"/>
      <c r="B19" s="68" t="s">
        <v>29</v>
      </c>
      <c r="C19" s="69"/>
      <c r="D19" s="70" t="s">
        <v>127</v>
      </c>
      <c r="E19" s="200"/>
      <c r="F19" s="200"/>
      <c r="G19" s="71" t="s">
        <v>17</v>
      </c>
      <c r="H19" s="186"/>
      <c r="I19" s="187"/>
      <c r="J19" s="32"/>
    </row>
    <row r="20" spans="1:10" x14ac:dyDescent="0.2">
      <c r="A20" s="3"/>
      <c r="B20" s="72" t="s">
        <v>108</v>
      </c>
      <c r="C20" s="121"/>
      <c r="D20" s="148" t="s">
        <v>144</v>
      </c>
      <c r="E20" s="149"/>
      <c r="F20" s="150"/>
      <c r="G20" s="151"/>
      <c r="H20" s="152"/>
      <c r="I20" s="153"/>
      <c r="J20" s="32"/>
    </row>
    <row r="21" spans="1:10" x14ac:dyDescent="0.2">
      <c r="A21" s="3"/>
      <c r="B21" s="254" t="s">
        <v>130</v>
      </c>
      <c r="C21" s="170"/>
      <c r="D21" s="88"/>
      <c r="E21" s="169" t="s">
        <v>33</v>
      </c>
      <c r="F21" s="170"/>
      <c r="G21" s="170"/>
      <c r="H21" s="170"/>
      <c r="I21" s="66"/>
      <c r="J21" s="32"/>
    </row>
    <row r="22" spans="1:10" ht="3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2"/>
    </row>
    <row r="23" spans="1:10" ht="31.5" customHeight="1" x14ac:dyDescent="0.2">
      <c r="A23" s="3"/>
      <c r="B23" s="85" t="str">
        <f>IF(UPPER(TRIM(I21))="R","Data(s), Local e Reunião Científica:",IF(UPPER(TRIM(I21))="T","Data(s), Local e Objectivo(s) do ","?! LOCAL e DISTÂNCIA E DATA(S) e TIPO?!"))</f>
        <v>?! LOCAL e DISTÂNCIA E DATA(S) e TIPO?!</v>
      </c>
      <c r="C23" s="86"/>
      <c r="D23" s="86" t="str">
        <f>IF(UPPER(TRIM(I21))="R","(anexar certificado de participação)",IF(UPPER(TRIM(I21))="T","Trabalho de Campo:",""))</f>
        <v/>
      </c>
      <c r="E23" s="86"/>
      <c r="F23" s="87"/>
      <c r="G23" s="189" t="str">
        <f>IF(AND(LEN(TRIM(D14))&gt;0),IF(AND(LEN(TRIM(H14))&gt;0,ISNUMBER(H14),H14&gt;0),IF(LEN(TRIM(C16))&gt;0,IF(OR(UPPER(TRIM(C20))="S",UPPER(TRIM(C20))="N"),IF(OR(LEN(TRIM(H19))&gt;0,LEN(TRIM(E19))&gt;0),IF(LEN(TRIM(F14))&gt;0,J14,"Preencha a UI&amp;D"),"Preencha e-mail ou Telf/Telm !!!"),"Indique se Beneficiário é Bolseiro(S ou N)! Se Sim de que Instituição?"),"Preencha o Nome de Beneficiário !!!"),"Indique NºRegistoDeslocação do CC "&amp;D14&amp;" !!!"),"Preencha o Nº de Centro de Custos (CC) !!!")</f>
        <v>Preencha o Nº de Centro de Custos (CC) !!!</v>
      </c>
      <c r="H23" s="190"/>
      <c r="I23" s="190"/>
      <c r="J23" s="32" t="str">
        <f>IF(YEAR(B25)&gt;YEAR(C25),"Corrija Datas, para Início menor/igual Fim !!!",IF(AND(YEAR(B25)=YEAR(C25),MONTH(B25)&gt;MONTH(C25)),"Corrija Datas, para Início menor/igual Fim !!!",IF(AND(YEAR(B25)=YEAR(C25),MONTH(B25)=MONTH(C25),DAY(B25)&gt;DAY(C25)),"Corrija Datas, para Início menor/igual Fim !!!","")))</f>
        <v/>
      </c>
    </row>
    <row r="24" spans="1:10" s="65" customFormat="1" ht="26.25" customHeight="1" x14ac:dyDescent="0.2">
      <c r="A24" s="62"/>
      <c r="B24" s="63" t="s">
        <v>148</v>
      </c>
      <c r="C24" s="124" t="s">
        <v>152</v>
      </c>
      <c r="D24" s="174" t="str">
        <f>IF(UPPER(TRIM(I21))="R","Local e Nome da Reunião",IF(UPPER(TRIM(I21))="T","Local e Objectivo(s) do Trabalho de Campo","===&gt; ===&gt; ===&gt; ===&gt; ===&gt;"))</f>
        <v>===&gt; ===&gt; ===&gt; ===&gt; ===&gt;</v>
      </c>
      <c r="E24" s="174"/>
      <c r="F24" s="174"/>
      <c r="G24" s="174"/>
      <c r="H24" s="174"/>
      <c r="I24" s="123" t="s">
        <v>147</v>
      </c>
      <c r="J24" s="64" t="str">
        <f>IF(UPPER(TRIM(I21))="R","Local  e Nome da Reunião",IF(UPPER(TRIM(I21))="T","Local e Object. Trab. Campo",""))</f>
        <v/>
      </c>
    </row>
    <row r="25" spans="1:10" x14ac:dyDescent="0.2">
      <c r="A25" s="3"/>
      <c r="B25" s="96"/>
      <c r="C25" s="97"/>
      <c r="D25" s="175"/>
      <c r="E25" s="176"/>
      <c r="F25" s="176"/>
      <c r="G25" s="176"/>
      <c r="H25" s="177"/>
      <c r="I25" s="66"/>
      <c r="J25" s="32" t="str">
        <f>IF(UPPER(TRIM(I21))="R","A Distância ao Local em Km",IF(UPPER(TRIM(I21))="T","A Distância ao Local em Km",""))</f>
        <v/>
      </c>
    </row>
    <row r="26" spans="1:10" ht="3" customHeight="1" x14ac:dyDescent="0.2">
      <c r="A26" s="34"/>
      <c r="B26" s="34"/>
      <c r="C26" s="34"/>
      <c r="D26" s="34"/>
      <c r="E26" s="34"/>
      <c r="F26" s="34"/>
      <c r="G26" s="34"/>
      <c r="H26" s="34"/>
      <c r="I26" s="34">
        <v>20</v>
      </c>
      <c r="J26" s="32" t="str">
        <f>IF(I25&lt;20,"Não Tem Direito a Ajuda de Custo",0)</f>
        <v>Não Tem Direito a Ajuda de Custo</v>
      </c>
    </row>
    <row r="27" spans="1:10" x14ac:dyDescent="0.2">
      <c r="A27" s="3"/>
      <c r="B27" s="194" t="s">
        <v>69</v>
      </c>
      <c r="C27" s="195"/>
      <c r="D27" s="196"/>
      <c r="E27" s="197" t="s">
        <v>25</v>
      </c>
      <c r="F27" s="198"/>
      <c r="G27" s="198"/>
      <c r="H27" s="199"/>
      <c r="I27" s="45" t="s">
        <v>77</v>
      </c>
      <c r="J27" s="32"/>
    </row>
    <row r="28" spans="1:10" s="14" customFormat="1" x14ac:dyDescent="0.2">
      <c r="A28" s="36"/>
      <c r="B28" s="191" t="str">
        <f>"Ajudas de Custo (Nível Rem." &amp; IF(J8=0,"não escolhido!!!"," " &amp; J8) &amp; ")"</f>
        <v>Ajudas de Custo (Nível Rem.não escolhido!!!)</v>
      </c>
      <c r="C28" s="192"/>
      <c r="D28" s="212" t="s">
        <v>72</v>
      </c>
      <c r="E28" s="213"/>
      <c r="F28" s="42" t="s">
        <v>27</v>
      </c>
      <c r="G28" s="12" t="s">
        <v>3</v>
      </c>
      <c r="H28" s="13" t="s">
        <v>9</v>
      </c>
      <c r="I28" s="44" t="s">
        <v>79</v>
      </c>
      <c r="J28" s="32" t="str">
        <f>IF(AND(OR(UPPER(D29)="X",TRIM(D29)=""),OR(UPPER(D30)="X",TRIM(D30)=""),OR(UPPER(D31)="X",TRIM(D31)=""),OR(UPPER(D32)="X",TRIM(D32)="")),J29,"ESCOLHA INVÁLIDA DO REGIME !!!")</f>
        <v/>
      </c>
    </row>
    <row r="29" spans="1:10" x14ac:dyDescent="0.2">
      <c r="A29" s="3"/>
      <c r="B29" s="15" t="s">
        <v>70</v>
      </c>
      <c r="C29" s="41">
        <f ca="1">J5</f>
        <v>0</v>
      </c>
      <c r="D29" s="214"/>
      <c r="E29" s="215"/>
      <c r="F29" s="53"/>
      <c r="G29" s="54"/>
      <c r="H29" s="16">
        <f>IF(D29="X",IF(VALUE($I$25)&gt;50,IF($B$25=$C$25,ROUND(IF(AND(F29&lt;TIME(14,0,0),G29&gt;TIME(13,0,0)),C29*0.25,0)+IF(AND(F29&lt;TIME(21,0,0),G29&gt;TIME(20,0,0)),C29*0.25,0)+IF(G29&gt;TIME(22,0,0),C29*0,0),2),ROUND((($C$25-$B$25-1)*C29)+IF(F29&lt;=TIME(13,0,0),C29,0)+IF(AND(F29&gt;TIME(13,0,0),F29&lt;=TIME(21,0,0)),C29*0.75,0)+IF(F29&gt;TIME(21,0,0),C29*0.5,0)+IF(G29&lt;=TIME(13,0,0),0,0)+IF(AND(G29&gt;TIME(13,0,0),G29&lt;=TIME(20,0,0)),C29*0.25,0)+IF(G29&gt;TIME(20,0,0),C29*0.5,0),2)),IF(AND(VALUE($I$25)&gt;20,VALUE($I$25)&lt;=50),IF($B$25=$C$25,ROUND(IF(AND(F29&lt;TIME(14,0,0),G29&gt;TIME(13,0,0)),C29*0.25,0)+IF(AND(F29&lt;TIME(21,0,0),G29&gt;TIME(20,0,0)),C29*0.25,0)+IF(G29&gt;TIME(22,0,0),C29*0,0),2),ROUND((($C$25-$B$25)*(C29*0.75))+IF(G29&lt;=TIME(13,0,0),0,0)+IF(AND(G29&gt;TIME(13,0,0),G29&lt;=TIME(20,0,0)),C29*0.25,0)+IF(G29&gt;TIME(20,0,0),C29*0.5,0),2)),0)),0)</f>
        <v>0</v>
      </c>
      <c r="I29" s="47" t="s">
        <v>80</v>
      </c>
      <c r="J29" s="32" t="str">
        <f>IF(AND(UPPER(D29)="X",OR(LEN(TRIM(B25))&gt;0,LEN(TRIM(C25))&gt;0,LEN(TRIM(F29))&gt;0,LEN(TRIM(G29))&gt;0),OR(LEN(TRIM(B25))&lt;=0,LEN(TRIM(C25))&lt;=0,LEN(TRIM(F29))&lt;=0,LEN(TRIM(G29))&lt;=0)),"Preencha todos os dados No país 100% !!!",IF(AND(UPPER(D29)="X",YEAR(B25)=YEAR(C25),MONTH(B25)=MONTH(C25),DAY(B25)=DAY(C25),HOUR(F29)&gt;HOUR(G29)),"Corrija Horas, para Início menor/igual Fim !!!",IF(AND(UPPER(D29)="X",YEAR(B25)=YEAR(C25),MONTH(B25)=MONTH(C25),DAY(B25)=DAY(C25),HOUR(F29)=HOUR(G29),MINUTE(F29)&gt;MINUTE(G29)),"Corrija Horas, para Início menor/igual Fim !!!",IF(AND(UPPER(D29)="X",YEAR(B25)=YEAR(C25),MONTH(B25)=MONTH(C25),DAY(B25)=DAY(C25),HOUR(F29)=HOUR(G29),MINUTE(F29)=MINUTE(G29),SECOND(F29)&gt;SECOND(G29)),"Corrija Horas, para Início menor/igual Fim !!!",J30))))</f>
        <v/>
      </c>
    </row>
    <row r="30" spans="1:10" x14ac:dyDescent="0.2">
      <c r="A30" s="3"/>
      <c r="B30" s="15" t="s">
        <v>71</v>
      </c>
      <c r="C30" s="41">
        <f ca="1">J5*0.5</f>
        <v>0</v>
      </c>
      <c r="D30" s="214"/>
      <c r="E30" s="215"/>
      <c r="F30" s="53"/>
      <c r="G30" s="54"/>
      <c r="H30" s="16">
        <f>IF(D30="X",              IF(VALUE($I$25)&gt;50,IF($B$25=$C$25,ROUND(IF(AND(F30&lt;TIME(14,0,0),G30&gt;TIME(13,0,0)),C29*0.25,0)+IF(AND(F30&lt;TIME(21,0,0),G30&gt;TIME(20,0,0)),C29*0.25,0)+IF(G30&gt;TIME(22,0,0),C29*0,0),2),                       ROUND((($C$25-$B$25-1)*C30)+IF(F30&lt;=TIME(13,0,0),C29,0)+IF(AND(F30&gt;TIME(13,0,0),F30&lt;=TIME(21,0,0)),C29*0.75,0)+IF(F30&gt;TIME(21,0,0),C29*0.5,0)-(C29*0.5)+IF(G30&lt;=TIME(13,0,0),0,0)+IF(AND(G30&gt;TIME(13,0,0),G30&lt;=TIME(20,0,0)),C29*0.25,0)+IF(G30&gt;TIME(20,0,0),C29*0.5,0),2)),               IF(AND(VALUE($I$25)&gt;20,VALUE($I$25)&lt;=50),IF($B$25=$C$25,ROUND(IF(AND(F30&lt;TIME(14,0,0),G30&gt;TIME(13,0,0)),C29*0.25,0)+IF(AND(F30&lt;TIME(21,0,0),G30&gt;TIME(20,0,0)),C29*0.25,0)+IF(G30&gt;TIME(22,0,0),C29*0,0),2),                       ROUND((($C$25-$B$25)*(C29*0.75))+IF(G30&lt;=TIME(13,0,0),0,0)+IF(AND(G30&gt;TIME(13,0,0),G30&lt;=TIME(20,0,0)),C29*0.25,0)+IF(G30&gt;TIME(20,0,0),C29*0.5,0),2)),0)),0)</f>
        <v>0</v>
      </c>
      <c r="I30" s="46" t="s">
        <v>78</v>
      </c>
      <c r="J30" s="32" t="str">
        <f>IF(AND(UPPER(D30)="X",OR(LEN(TRIM(B25))&gt;0,LEN(TRIM(C25))&gt;0,LEN(TRIM(F30))&gt;0,LEN(TRIM(G30))&gt;0),OR(LEN(TRIM(B25))&lt;=0,LEN(TRIM(C25))&lt;=0,LEN(TRIM(F30))&lt;=0,LEN(TRIM(G30))&lt;=0)),"Preencha todos os dados No país 50% !!!",IF(AND(UPPER(D30)="X",YEAR(B25)=YEAR(C25),MONTH(B25)=MONTH(C25),DAY(B25)=DAY(C25),HOUR(F30)&gt;HOUR(G30)),"Corrija Horas, para Início menor/igual Fim !!!",IF(AND(UPPER(D30)="X",YEAR(B25)=YEAR(C25),MONTH(B25)=MONTH(C25),DAY(B25)=DAY(C25),HOUR(F30)=HOUR(G30),MINUTE(F30)&gt;MINUTE(G30)),"Corrija Horas, para Início menor/igual Fim !!!",IF(AND(UPPER(D30)="X",YEAR(B25)=YEAR(C25),MONTH(B25)=MONTH(C25),DAY(B25)=DAY(C25),HOUR(F30)=HOUR(G30),MINUTE(F30)=MINUTE(G30),SECOND(F30)&gt;SECOND(G30)),"Corrija Horas, para Início menor/igual Fim !!!",J31))))</f>
        <v/>
      </c>
    </row>
    <row r="31" spans="1:10" ht="12.75" customHeight="1" x14ac:dyDescent="0.2">
      <c r="A31" s="3"/>
      <c r="B31" s="15" t="s">
        <v>11</v>
      </c>
      <c r="C31" s="41">
        <f ca="1">J6</f>
        <v>0</v>
      </c>
      <c r="D31" s="214"/>
      <c r="E31" s="215"/>
      <c r="F31" s="178" t="str">
        <f>IF(OR(AND(OR(LEN(TRIM(D29))&gt;0,LEN(TRIM(F29))&gt;0,LEN(TRIM(G29))&gt;0),OR(LEN(TRIM(D30))&gt;0,LEN(TRIM(F30))&gt;0,LEN(TRIM(G30))&gt;0)),AND(OR(LEN(TRIM(D29))&gt;0,LEN(TRIM(F29))&gt;0,LEN(TRIM(G29))&gt;0),LEN(TRIM(D31))&gt;0),AND(OR(LEN(TRIM(D29))&gt;0,LEN(TRIM(F29))&gt;0,LEN(TRIM(G29))&gt;0),LEN(TRIM(D32))&gt;0),AND(OR(LEN(TRIM(D30))&gt;0,LEN(TRIM(F30))&gt;0,LEN(TRIM(G30))&gt;0),LEN(TRIM(D31))&gt;0),AND(OR(LEN(TRIM(D30))&gt;0,LEN(TRIM(F30))&gt;0,LEN(TRIM(G30))&gt;0),LEN(TRIM(D32))&gt;0),AND(LEN(TRIM(D31))&gt;0,LEN(TRIM(D32))&gt;0)),"Escolha um só dos regimes !!!",J28)</f>
        <v/>
      </c>
      <c r="G31" s="179"/>
      <c r="H31" s="16">
        <f>IF(D31="X",ROUND(($C$25-$B$25+1)*C31,2),0)</f>
        <v>0</v>
      </c>
      <c r="I31" s="44" t="s">
        <v>79</v>
      </c>
      <c r="J31" s="32" t="str">
        <f>IF(AND(UPPER(D31)="X",OR(LEN(TRIM(B25))&gt;0,LEN(TRIM(C25))&gt;0),OR(LEN(TRIM(B25))&lt;=0,LEN(TRIM(C25))&lt;=0)),"Preencha todos dados No estrangeiro 100% !!!",J32)</f>
        <v/>
      </c>
    </row>
    <row r="32" spans="1:10" x14ac:dyDescent="0.2">
      <c r="A32" s="3"/>
      <c r="B32" s="17" t="s">
        <v>12</v>
      </c>
      <c r="C32" s="41">
        <f ca="1">J6*0.7</f>
        <v>0</v>
      </c>
      <c r="D32" s="207"/>
      <c r="E32" s="208"/>
      <c r="F32" s="178"/>
      <c r="G32" s="179"/>
      <c r="H32" s="16">
        <f>IF(D32="X",ROUND(($C$25-$B$25+1)*C32,2),0)</f>
        <v>0</v>
      </c>
      <c r="I32" s="47" t="s">
        <v>81</v>
      </c>
      <c r="J32" s="32" t="str">
        <f>IF(AND(UPPER(D32)="X",OR(LEN(TRIM(B25))&gt;0,LEN(TRIM(C25))&gt;0),OR(LEN(TRIM(B25))&lt;=0,LEN(TRIM(C25))&lt;=0)),"Preencha todos dados No estrangeiro 70% !!!",J33)</f>
        <v/>
      </c>
    </row>
    <row r="33" spans="1:10" x14ac:dyDescent="0.2">
      <c r="A33" s="3"/>
      <c r="B33" s="180" t="s">
        <v>13</v>
      </c>
      <c r="C33" s="181"/>
      <c r="D33" s="43" t="s">
        <v>73</v>
      </c>
      <c r="E33" s="67"/>
      <c r="F33" s="18">
        <v>4.5199999999999996</v>
      </c>
      <c r="G33" s="25" t="s">
        <v>8</v>
      </c>
      <c r="H33" s="122">
        <f>ROUND(-ROUND(E33,0)*F33,2)</f>
        <v>0</v>
      </c>
      <c r="I33" s="48" t="s">
        <v>82</v>
      </c>
      <c r="J33" s="32" t="str">
        <f>IF(AND(TRIM(D29)="",TRIM(D30)="",TRIM(D31)="",TRIM(D32)="",OR(LEN(TRIM(E33))&gt;0,LEN(TRIM(G34))&gt;0)),"Escolha um Regime, ou apague Dias e Equipar.!!!",IF(OR(LEN(TRIM(D29))&gt;0,LEN(TRIM(D30))&gt;0,LEN(TRIM(D31))&gt;0,LEN(TRIM(D32))&gt;0,LEN(TRIM(E33))&gt;0,LEN(TRIM(G34))&gt;0),J37,""))</f>
        <v/>
      </c>
    </row>
    <row r="34" spans="1:10" s="20" customFormat="1" x14ac:dyDescent="0.2">
      <c r="A34" s="7"/>
      <c r="B34" s="244" t="s">
        <v>134</v>
      </c>
      <c r="C34" s="245"/>
      <c r="D34" s="245"/>
      <c r="E34" s="245"/>
      <c r="F34" s="246"/>
      <c r="G34" s="128"/>
      <c r="H34" s="129">
        <f>IF(OR(UPPER(TRIM(C20))="S",UPPER(TRIM(G34))="S",UPPER(TRIM(D21))="S"),-H33,0)</f>
        <v>0</v>
      </c>
      <c r="I34" s="130">
        <f>IF(LEN(TRIM(F31))&gt;0,"ALERTA",IF((H29+H30+H31+H32+H33+H34)&lt;0,0,H29+H30+H31+H32+H33+H34))</f>
        <v>0</v>
      </c>
      <c r="J34" s="32"/>
    </row>
    <row r="35" spans="1:10" s="127" customFormat="1" ht="40.5" customHeight="1" x14ac:dyDescent="0.2">
      <c r="A35" s="125"/>
      <c r="B35" s="144"/>
      <c r="C35" s="145"/>
      <c r="D35" s="145"/>
      <c r="E35" s="145"/>
      <c r="F35" s="145"/>
      <c r="G35" s="145"/>
      <c r="H35" s="145"/>
      <c r="I35" s="146"/>
      <c r="J35" s="126"/>
    </row>
    <row r="36" spans="1:10" ht="3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2"/>
    </row>
    <row r="37" spans="1:10" ht="12.75" customHeight="1" x14ac:dyDescent="0.2">
      <c r="A37" s="3"/>
      <c r="B37" s="188" t="s">
        <v>6</v>
      </c>
      <c r="C37" s="188"/>
      <c r="D37" s="188"/>
      <c r="E37" s="188"/>
      <c r="F37" s="188"/>
      <c r="G37" s="188"/>
      <c r="H37" s="21">
        <v>0.36</v>
      </c>
      <c r="I37" s="27" t="s">
        <v>26</v>
      </c>
      <c r="J37" s="32" t="str">
        <f>IF(LEN(TRIM(B25))&lt;=0,"Preencha Data Início, ou apague Dias e Equipar.!!!",IF(AND(LEN(TRIM(E33))&gt;0,ISNUMBER(E33),E33&gt;=0),IF(UPPER(TRIM(D21))="S",IF(J8=0,"Escolha NívelRe.(topo)ou apague Dias e Equipar.!!!",""),IF(OR(UPPER(TRIM(G34))="S",UPPER(TRIM(G34))="N",ROUND(E33,0)=0),IF(J8=0,"Escolha NívelRe.(topo)ou apague Dias e Equipar.!!!",""),"Preencha Dispensa temporária de serviço (S ou N) !!!")),"Preencha Nº Dias Úteis (maior ou igual a 0) !!!"))</f>
        <v>Preencha Data Início, ou apague Dias e Equipar.!!!</v>
      </c>
    </row>
    <row r="38" spans="1:10" ht="12.75" customHeight="1" x14ac:dyDescent="0.2">
      <c r="A38" s="3"/>
      <c r="B38" s="216" t="s">
        <v>128</v>
      </c>
      <c r="C38" s="217"/>
      <c r="D38" s="220"/>
      <c r="E38" s="220"/>
      <c r="F38" s="73" t="s">
        <v>28</v>
      </c>
      <c r="G38" s="74"/>
      <c r="H38" s="75">
        <f>ROUND(IF(LEN(TRIM(D38))&gt;0,G38*H37,0),2)</f>
        <v>0</v>
      </c>
      <c r="I38" s="247" t="str">
        <f>IF(AND(OR(LEN(TRIM(D38))&gt;0,LEN(TRIM(G38))&gt;0),OR(LEN(TRIM(D38))&lt;=0,LEN(TRIM(G38))&lt;=0)),"Preencha os dados do Carro Próprio, ou apague-os !!!",IF(AND(LEN(TRIM(G38))&gt;0,OR(NOT(ISNUMBER(G38)),G38&lt;0)),"Preencha nºkm (maior ou igual a zero) !!!",IF(AND(OR(LEN(TRIM(H39))&lt;=0,AND(ISNUMBER(H39),H39&gt;=0)),OR(LEN(TRIM(H40))&lt;=0,AND(ISNUMBER(H40),H40&gt;=0)),OR(LEN(TRIM(H41))&lt;=0,AND(ISNUMBER(H41),H41&gt;=0)),OR(LEN(TRIM(H42))&lt;=0,AND(ISNUMBER(H42),H42&gt;=0))),J43,"Preencha quantias maiores ou iguais a zero!!!")))</f>
        <v/>
      </c>
      <c r="J38" s="32"/>
    </row>
    <row r="39" spans="1:10" ht="12.75" customHeight="1" x14ac:dyDescent="0.2">
      <c r="A39" s="3"/>
      <c r="B39" s="171" t="s">
        <v>135</v>
      </c>
      <c r="C39" s="172"/>
      <c r="D39" s="172"/>
      <c r="E39" s="172"/>
      <c r="F39" s="172"/>
      <c r="G39" s="172"/>
      <c r="H39" s="76">
        <v>0</v>
      </c>
      <c r="I39" s="248"/>
      <c r="J39" s="32"/>
    </row>
    <row r="40" spans="1:10" ht="12.75" customHeight="1" x14ac:dyDescent="0.2">
      <c r="A40" s="3"/>
      <c r="B40" s="171" t="s">
        <v>136</v>
      </c>
      <c r="C40" s="172"/>
      <c r="D40" s="172"/>
      <c r="E40" s="172"/>
      <c r="F40" s="172"/>
      <c r="G40" s="172"/>
      <c r="H40" s="76">
        <v>0</v>
      </c>
      <c r="I40" s="248"/>
      <c r="J40" s="32"/>
    </row>
    <row r="41" spans="1:10" ht="12.75" customHeight="1" x14ac:dyDescent="0.2">
      <c r="A41" s="3"/>
      <c r="B41" s="173" t="s">
        <v>137</v>
      </c>
      <c r="C41" s="149"/>
      <c r="D41" s="149"/>
      <c r="E41" s="149"/>
      <c r="F41" s="149"/>
      <c r="G41" s="150"/>
      <c r="H41" s="76">
        <v>0</v>
      </c>
      <c r="I41" s="248"/>
      <c r="J41" s="32"/>
    </row>
    <row r="42" spans="1:10" ht="12.75" customHeight="1" x14ac:dyDescent="0.2">
      <c r="A42" s="3"/>
      <c r="B42" s="72" t="s">
        <v>63</v>
      </c>
      <c r="C42" s="71"/>
      <c r="D42" s="71"/>
      <c r="E42" s="71"/>
      <c r="F42" s="218"/>
      <c r="G42" s="219"/>
      <c r="H42" s="76">
        <v>0</v>
      </c>
      <c r="I42" s="77"/>
      <c r="J42" s="32"/>
    </row>
    <row r="43" spans="1:10" ht="12.75" customHeight="1" x14ac:dyDescent="0.2">
      <c r="A43" s="3"/>
      <c r="B43" s="173" t="s">
        <v>75</v>
      </c>
      <c r="C43" s="149"/>
      <c r="D43" s="149"/>
      <c r="E43" s="149"/>
      <c r="F43" s="149"/>
      <c r="G43" s="150"/>
      <c r="H43" s="76">
        <v>0</v>
      </c>
      <c r="I43" s="77"/>
      <c r="J43" s="32" t="str">
        <f>IF(AND(OR(LEN(TRIM(H43))&lt;=0,AND(ISNUMBER(H43),H43&gt;=0)),OR(LEN(TRIM(H44))&lt;=0,AND(ISNUMBER(H44),H44&gt;=0)),OR(LEN(TRIM(H45))&lt;=0,AND(ISNUMBER(H45),H45&gt;=0))),IF(AND(H42&lt;&gt;0,LEN(TRIM(F42))&lt;=0),"Indique Matrícula no Combustível, ou apague val.!!!",IF(AND(H43=0,LEN(TRIM(F43))&gt;0),"Indique val. no Combustível, ou apague Matrícula!!!",IF(AND(H45&lt;&gt;0,LEN(TRIM(C45))&lt;=0),"Discrimine as Outras (nas Deslocações),ou apague valor !!!",IF(AND(H45=0,LEN(TRIM(C45))&gt;0),"Indique val. das Outras (nas Deslocações) ou apague Discri.!!!",J45)))),"Preencha quantias maiores ou iguais a zero!!!")</f>
        <v/>
      </c>
    </row>
    <row r="44" spans="1:10" ht="12.75" customHeight="1" x14ac:dyDescent="0.2">
      <c r="A44" s="3"/>
      <c r="B44" s="173" t="s">
        <v>138</v>
      </c>
      <c r="C44" s="149"/>
      <c r="D44" s="149"/>
      <c r="E44" s="149"/>
      <c r="F44" s="149"/>
      <c r="G44" s="150"/>
      <c r="H44" s="76">
        <v>0</v>
      </c>
      <c r="I44" s="77"/>
      <c r="J44" s="32"/>
    </row>
    <row r="45" spans="1:10" ht="12.75" customHeight="1" x14ac:dyDescent="0.2">
      <c r="A45" s="3"/>
      <c r="B45" s="80" t="s">
        <v>129</v>
      </c>
      <c r="C45" s="249"/>
      <c r="D45" s="249"/>
      <c r="E45" s="249"/>
      <c r="F45" s="249"/>
      <c r="G45" s="250"/>
      <c r="H45" s="78">
        <v>0</v>
      </c>
      <c r="I45" s="79">
        <f>IF(LEN(TRIM(I38))&gt;0,"ALERTA",ROUND(H38+H39+H40+H41+H42+H43+H44+H45,2))</f>
        <v>0</v>
      </c>
      <c r="J45" s="32" t="str">
        <f>IF(AND(H38&lt;&gt;0,H42&lt;&gt;0),"Só um item (Kms ou Combustível) pode existir !!!","")</f>
        <v/>
      </c>
    </row>
    <row r="46" spans="1:10" ht="6" customHeight="1" x14ac:dyDescent="0.2">
      <c r="A46" s="34"/>
      <c r="B46" s="34"/>
      <c r="C46" s="34"/>
      <c r="D46" s="34"/>
      <c r="E46" s="34"/>
      <c r="F46" s="34"/>
      <c r="G46" s="37"/>
      <c r="H46" s="37"/>
      <c r="I46" s="37"/>
      <c r="J46" s="32"/>
    </row>
    <row r="47" spans="1:10" s="65" customFormat="1" ht="11.25" customHeight="1" x14ac:dyDescent="0.2">
      <c r="A47" s="62"/>
      <c r="B47" s="131" t="s">
        <v>150</v>
      </c>
      <c r="C47" s="141" t="s">
        <v>151</v>
      </c>
      <c r="D47" s="141"/>
      <c r="E47" s="141"/>
      <c r="F47" s="141"/>
      <c r="G47" s="141"/>
      <c r="H47" s="141"/>
      <c r="I47" s="141"/>
      <c r="J47" s="64" t="str">
        <f>IF(AND(I48&lt;&gt;0,LEN(TRIM(D30))&lt;=0,LEN(TRIM(D32))&lt;=0),"!!! Preencha um regime (No país 50% ou No estrangeiro 70%), ou apague o valor do Hotel !!!",IF(AND(I48=0,OR(AND(LEN(TRIM(D30))&gt;0,OR(B25&lt;&gt;C25,AND(B25=C25,G30&gt;TIME(22,0,0)))),LEN(TRIM(D32))&gt;0)),"!!! Preencha o valor do Hotel, ou escolha um regime 100% !!!",IF(OR(LEN(TRIM(I48))&lt;=0,AND(ISNUMBER(I48),I48&gt;=0)),IF(AND(B25=C25,UPPER(D30)="X",I48&lt;&gt;0,G30&lt;=TIME(22,0,0)),"!!! Para Deslocação com DatasIguais,o Hotel NoPaís50% só é válido para HoraFim após as 22h00m !!!",J50),"!!! Preencha o valor do Hotel maior ou igual a zero !!!")))</f>
        <v>Preencha, em baixo, no Pagamento ao Beneficiário, IBAN e SWIFT/BIC !!!</v>
      </c>
    </row>
    <row r="48" spans="1:10" x14ac:dyDescent="0.2">
      <c r="A48" s="3"/>
      <c r="B48" s="242" t="s">
        <v>149</v>
      </c>
      <c r="C48" s="243"/>
      <c r="D48" s="243"/>
      <c r="E48" s="243"/>
      <c r="F48" s="243"/>
      <c r="G48" s="243"/>
      <c r="H48" s="243"/>
      <c r="I48" s="56">
        <v>0</v>
      </c>
      <c r="J48" s="32"/>
    </row>
    <row r="49" spans="1:10" ht="3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2"/>
    </row>
    <row r="50" spans="1:10" x14ac:dyDescent="0.2">
      <c r="A50" s="3"/>
      <c r="B50" s="159" t="s">
        <v>2</v>
      </c>
      <c r="C50" s="159"/>
      <c r="D50" s="159"/>
      <c r="E50" s="159"/>
      <c r="F50" s="159"/>
      <c r="G50" s="159"/>
      <c r="H50" s="159"/>
      <c r="I50" s="159"/>
      <c r="J50" s="32" t="str">
        <f>IF(AND(I51&lt;&gt;0,UPPER(TRIM(I21))&lt;&gt;"R"),"!!! Indique o Tipo Deslocação como R (para Reunião), ou apague o valor da Inscrição !!!",IF(OR(LEN(TRIM(I51))&lt;=0,AND(ISNUMBER(I51),I51&gt;=0)),J54,"!!! Preencha o valor da Inscrição maior ou igual a zero !!!"))</f>
        <v>Preencha, em baixo, no Pagamento ao Beneficiário, IBAN e SWIFT/BIC !!!</v>
      </c>
    </row>
    <row r="51" spans="1:10" ht="24" customHeight="1" x14ac:dyDescent="0.2">
      <c r="A51" s="3"/>
      <c r="B51" s="240" t="s">
        <v>139</v>
      </c>
      <c r="C51" s="241"/>
      <c r="D51" s="241"/>
      <c r="E51" s="241"/>
      <c r="F51" s="241"/>
      <c r="G51" s="241"/>
      <c r="H51" s="241"/>
      <c r="I51" s="81">
        <v>0</v>
      </c>
      <c r="J51" s="32"/>
    </row>
    <row r="52" spans="1:10" x14ac:dyDescent="0.2">
      <c r="A52" s="3"/>
      <c r="B52" s="11" t="s">
        <v>64</v>
      </c>
      <c r="C52" s="237"/>
      <c r="D52" s="238"/>
      <c r="E52" s="238"/>
      <c r="F52" s="238"/>
      <c r="G52" s="238"/>
      <c r="H52" s="239"/>
      <c r="I52" s="57">
        <v>0</v>
      </c>
      <c r="J52" s="32"/>
    </row>
    <row r="53" spans="1:10" ht="3" customHeight="1" x14ac:dyDescent="0.2">
      <c r="A53" s="34"/>
      <c r="B53" s="34"/>
      <c r="C53" s="34"/>
      <c r="D53" s="34"/>
      <c r="E53" s="40"/>
      <c r="F53" s="40"/>
      <c r="G53" s="40"/>
      <c r="H53" s="40"/>
      <c r="I53" s="40"/>
      <c r="J53" s="32"/>
    </row>
    <row r="54" spans="1:10" s="22" customFormat="1" x14ac:dyDescent="0.2">
      <c r="A54" s="38"/>
      <c r="B54" s="26" t="s">
        <v>4</v>
      </c>
      <c r="C54" s="225" t="str">
        <f>IF(LEN(TRIM(G23))&gt;0,"Veja o ALERTA ao pé do LOCAL: " &amp; G23,IF(LEN(TRIM(F31))&gt;0,"Veja o ALERTA ao pé de Per Diem: " &amp; F31,IF(LEN(TRIM(I38))&gt;0,"Veja o ALERTA ao pé de Deslocações: " &amp; I38,J47)))</f>
        <v>Veja o ALERTA ao pé do LOCAL: Preencha o Nº de Centro de Custos (CC) !!!</v>
      </c>
      <c r="D54" s="225"/>
      <c r="E54" s="225"/>
      <c r="F54" s="225"/>
      <c r="G54" s="225"/>
      <c r="H54" s="225"/>
      <c r="I54" s="225"/>
      <c r="J54" s="32" t="str">
        <f>IF(OR(LEN(TRIM(I52))&lt;=0,AND(ISNUMBER(I52),I52&gt;=0)),IF(AND(I52&lt;&gt;0,LEN(TRIM(C52))&lt;=0),"!!! Discrimine as Outras Despesas (ao pé da Inscrição), ou apague o valor dessa linha !!!",IF(AND(I52=0,LEN(TRIM(C52))&gt;0),"!!! Indique o valor das Outras Despesas (ao pé da Inscrição) ou apague a Discriminação !!!",J55)),"!!! Preencha quantias maiores ou iguais a zero, nas Outras Despesas (ao pé da Inscrição) !!!")</f>
        <v>Preencha, em baixo, no Pagamento ao Beneficiário, IBAN e SWIFT/BIC !!!</v>
      </c>
    </row>
    <row r="55" spans="1:10" s="22" customFormat="1" x14ac:dyDescent="0.2">
      <c r="A55" s="38"/>
      <c r="B55" s="223" t="s">
        <v>14</v>
      </c>
      <c r="C55" s="224"/>
      <c r="D55" s="224"/>
      <c r="E55" s="224"/>
      <c r="F55" s="224"/>
      <c r="G55" s="224"/>
      <c r="H55" s="224"/>
      <c r="I55" s="23" t="str">
        <f>IF(LEN(TRIM(C54))&gt;0,"ALERTA",J59)</f>
        <v>ALERTA</v>
      </c>
      <c r="J55" s="32" t="str">
        <f>IF(AND(OR(LEN(TRIM(I56))&lt;=0,AND(ISNUMBER(I56),I56&gt;=0)),OR(LEN(TRIM(I57))&lt;=0,AND(ISNUMBER(I57),I57&gt;=0)),OR(LEN(TRIM(I58))&lt;=0,AND(ISNUMBER(I58),I58&gt;=0))),IF(AND(I56&lt;&gt;0,LEN(TRIM(F56))&lt;=0),"!!Discrimine o(s) RD(s) do(s) Adiantamento(s), ou apague o valor dessa linha!!",IF(AND(I56=0,LEN(TRIM(F56))&gt;0),"!!Preencha o valor do(s) Adiantamento(s), ou apague o(s) RD(s) dessa linha!!",IF(AND(I57&lt;&gt;0,LEN(TRIM(F57))&lt;=0),"!!Discrimine o(s)Fornecedor(es)do(s)Pagamento(s)Directo(s), ou apague o valor dessa linha!!",IF(AND(I57=0,LEN(TRIM(F57))&gt;0),"!!Preencha o valor do(s)Pagamento(s)Directo(s), ou apague o(s)Fornecedor(es)dessa linha!!",J62)))),"!!Preencha quantias maiores ou iguais a zero, nas Parcelas Totais(Adiant./Pag.Dir./Red.Vol.)!!")</f>
        <v>Preencha, em baixo, no Pagamento ao Beneficiário, IBAN e SWIFT/BIC !!!</v>
      </c>
    </row>
    <row r="56" spans="1:10" s="22" customFormat="1" x14ac:dyDescent="0.2">
      <c r="A56" s="38"/>
      <c r="B56" s="82" t="s">
        <v>74</v>
      </c>
      <c r="C56" s="83"/>
      <c r="D56" s="83"/>
      <c r="E56" s="84"/>
      <c r="F56" s="233"/>
      <c r="G56" s="234"/>
      <c r="H56" s="235"/>
      <c r="I56" s="58">
        <v>0</v>
      </c>
      <c r="J56" s="32"/>
    </row>
    <row r="57" spans="1:10" s="22" customFormat="1" x14ac:dyDescent="0.2">
      <c r="A57" s="38"/>
      <c r="B57" s="82" t="s">
        <v>140</v>
      </c>
      <c r="C57" s="83"/>
      <c r="D57" s="83"/>
      <c r="E57" s="84"/>
      <c r="F57" s="233"/>
      <c r="G57" s="234"/>
      <c r="H57" s="235"/>
      <c r="I57" s="55">
        <v>0</v>
      </c>
      <c r="J57" s="32"/>
    </row>
    <row r="58" spans="1:10" x14ac:dyDescent="0.2">
      <c r="A58" s="3"/>
      <c r="B58" s="155" t="s">
        <v>15</v>
      </c>
      <c r="C58" s="156"/>
      <c r="D58" s="156"/>
      <c r="E58" s="156"/>
      <c r="F58" s="156"/>
      <c r="G58" s="156"/>
      <c r="H58" s="156"/>
      <c r="I58" s="58">
        <v>0</v>
      </c>
      <c r="J58" s="32"/>
    </row>
    <row r="59" spans="1:10" x14ac:dyDescent="0.2">
      <c r="A59" s="3"/>
      <c r="B59" s="221" t="s">
        <v>16</v>
      </c>
      <c r="C59" s="222"/>
      <c r="D59" s="222"/>
      <c r="E59" s="222"/>
      <c r="F59" s="222"/>
      <c r="G59" s="222"/>
      <c r="H59" s="222"/>
      <c r="I59" s="19" t="str">
        <f>IF(I55="ALERTA","ALERTA",J61)</f>
        <v>ALERTA</v>
      </c>
      <c r="J59" s="60">
        <f>ROUND(I34+I45+I48+I51+I52,2)</f>
        <v>0</v>
      </c>
    </row>
    <row r="60" spans="1:10" ht="3" customHeight="1" x14ac:dyDescent="0.2">
      <c r="A60" s="34"/>
      <c r="B60" s="34"/>
      <c r="C60" s="34"/>
      <c r="D60" s="34"/>
      <c r="E60" s="164"/>
      <c r="F60" s="164"/>
      <c r="G60" s="164"/>
      <c r="H60" s="164"/>
      <c r="I60" s="164"/>
      <c r="J60" s="61"/>
    </row>
    <row r="61" spans="1:10" x14ac:dyDescent="0.2">
      <c r="A61" s="3"/>
      <c r="B61" s="159" t="s">
        <v>76</v>
      </c>
      <c r="C61" s="159"/>
      <c r="D61" s="159"/>
      <c r="E61" s="159"/>
      <c r="F61" s="159"/>
      <c r="G61" s="159"/>
      <c r="H61" s="160" t="str">
        <f>IF(YEAR(C25)&gt;YEAR(G4),"PARA ADIANTAMENTO",IF(AND(YEAR(C25)=YEAR(G4),MONTH(C25)&gt;MONTH(G4)),"PARA ADIANTAMENTO",IF(AND(YEAR(C25)=YEAR(G4),MONTH(C25)=MONTH(G4),DAY(C25)&gt;DAY(G4)),"PARA ADIANTAMENTO","")))</f>
        <v/>
      </c>
      <c r="I61" s="160"/>
      <c r="J61" s="60">
        <f>ROUND(J59-I56-I57-I58,2)</f>
        <v>0</v>
      </c>
    </row>
    <row r="62" spans="1:10" s="14" customFormat="1" x14ac:dyDescent="0.2">
      <c r="A62" s="36"/>
      <c r="B62" s="166" t="s">
        <v>62</v>
      </c>
      <c r="C62" s="167"/>
      <c r="D62" s="167"/>
      <c r="E62" s="167"/>
      <c r="F62" s="168"/>
      <c r="G62" s="161" t="s">
        <v>21</v>
      </c>
      <c r="H62" s="162"/>
      <c r="I62" s="163"/>
      <c r="J62" s="32" t="str">
        <f>IF(OR(AND(LEN(TRIM(SUBSTITUTE(G63," ","")))&gt;0,ISNUMBER(VALUE(TRIM(SUBSTITUTE(B63," ",""))))),AND(LEN(TRIM(SUBSTITUTE(B63," ","")))&gt;0,LEN(TRIM(SUBSTITUTE(B63," ","")))&lt;35,LEN(TRIM(SUBSTITUTE(G63," ","")))&gt;0)),IF(LEN(TRIM(G4))&lt;=0,"Preencha o espaço da Data de Emissão do R.D. em cima !!!",J65),"Preencha, em baixo, no Pagamento ao Beneficiário, IBAN e SWIFT/BIC !!!")</f>
        <v>Preencha, em baixo, no Pagamento ao Beneficiário, IBAN e SWIFT/BIC !!!</v>
      </c>
    </row>
    <row r="63" spans="1:10" x14ac:dyDescent="0.2">
      <c r="A63" s="3"/>
      <c r="B63" s="182"/>
      <c r="C63" s="183"/>
      <c r="D63" s="183"/>
      <c r="E63" s="183"/>
      <c r="F63" s="184"/>
      <c r="G63" s="157"/>
      <c r="H63" s="157"/>
      <c r="I63" s="158"/>
      <c r="J63" s="32"/>
    </row>
    <row r="64" spans="1:10" ht="3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2"/>
    </row>
    <row r="65" spans="1:10" s="24" customFormat="1" x14ac:dyDescent="0.2">
      <c r="A65" s="35"/>
      <c r="B65" s="154" t="s">
        <v>141</v>
      </c>
      <c r="C65" s="154"/>
      <c r="D65" s="154"/>
      <c r="E65" s="154"/>
      <c r="F65" s="147" t="s">
        <v>142</v>
      </c>
      <c r="G65" s="147"/>
      <c r="H65" s="147"/>
      <c r="I65" s="147"/>
      <c r="J65" s="32" t="str">
        <f>IF(AND(I56&lt;&gt;0,H61="PARA ADIANTAMENTO"),"Apague o Adiantamento dos Totais, ou altere datas !!!",IF(J61&lt;0,"!!! Total a receber será negativo (" &amp; J61 &amp; "): Verifique Parcelas Totais(Adiant./Pag.Dir./Red.Vol.) !!!",""))</f>
        <v/>
      </c>
    </row>
    <row r="66" spans="1:10" s="24" customFormat="1" ht="12.75" customHeight="1" x14ac:dyDescent="0.2">
      <c r="A66" s="35"/>
      <c r="B66" s="165" t="s">
        <v>131</v>
      </c>
      <c r="C66" s="165"/>
      <c r="D66" s="165"/>
      <c r="E66" s="165"/>
      <c r="F66" s="147"/>
      <c r="G66" s="147"/>
      <c r="H66" s="147"/>
      <c r="I66" s="147"/>
      <c r="J66" s="32"/>
    </row>
    <row r="67" spans="1:10" s="24" customFormat="1" x14ac:dyDescent="0.2">
      <c r="A67" s="35"/>
      <c r="B67" s="165" t="s">
        <v>31</v>
      </c>
      <c r="C67" s="165"/>
      <c r="D67" s="165"/>
      <c r="E67" s="165"/>
      <c r="F67" s="147"/>
      <c r="G67" s="147"/>
      <c r="H67" s="147"/>
      <c r="I67" s="147"/>
      <c r="J67" s="32"/>
    </row>
    <row r="68" spans="1:10" s="24" customFormat="1" x14ac:dyDescent="0.2">
      <c r="A68" s="35"/>
      <c r="B68" s="165" t="s">
        <v>1</v>
      </c>
      <c r="C68" s="165"/>
      <c r="D68" s="165"/>
      <c r="E68" s="165"/>
      <c r="F68" s="92"/>
      <c r="G68" s="92"/>
      <c r="H68" s="92"/>
      <c r="I68" s="92"/>
      <c r="J68" s="32"/>
    </row>
    <row r="69" spans="1:10" x14ac:dyDescent="0.2">
      <c r="A69" s="3"/>
      <c r="B69" s="165" t="s">
        <v>145</v>
      </c>
      <c r="C69" s="165"/>
      <c r="D69" s="165"/>
      <c r="E69" s="165"/>
      <c r="F69" s="92" t="s">
        <v>53</v>
      </c>
      <c r="G69" s="92"/>
      <c r="H69" s="92"/>
      <c r="I69" s="92"/>
      <c r="J69" s="32"/>
    </row>
    <row r="70" spans="1:10" ht="12" customHeight="1" x14ac:dyDescent="0.2">
      <c r="A70" s="3"/>
      <c r="B70" s="92"/>
      <c r="C70" s="92"/>
      <c r="D70" s="92"/>
      <c r="E70" s="94"/>
      <c r="F70" s="90"/>
      <c r="G70" s="90"/>
      <c r="H70" s="90"/>
      <c r="I70" s="90"/>
      <c r="J70" s="32"/>
    </row>
    <row r="71" spans="1:10" ht="12" customHeight="1" x14ac:dyDescent="0.2">
      <c r="A71" s="3"/>
      <c r="B71" s="99"/>
      <c r="C71" s="256"/>
      <c r="D71" s="256"/>
      <c r="E71" s="94"/>
      <c r="F71" s="91" t="s">
        <v>52</v>
      </c>
      <c r="G71" s="91"/>
      <c r="H71" s="91"/>
      <c r="I71" s="91"/>
      <c r="J71" s="32"/>
    </row>
    <row r="72" spans="1:10" ht="12" customHeight="1" x14ac:dyDescent="0.2">
      <c r="A72" s="3"/>
      <c r="B72" s="98"/>
      <c r="C72" s="257"/>
      <c r="D72" s="257"/>
      <c r="E72" s="94"/>
      <c r="F72" s="90"/>
      <c r="G72" s="90"/>
      <c r="H72" s="90"/>
      <c r="I72" s="90"/>
      <c r="J72" s="32"/>
    </row>
    <row r="73" spans="1:10" ht="12" customHeight="1" x14ac:dyDescent="0.2">
      <c r="A73" s="3"/>
      <c r="B73" s="258"/>
      <c r="C73" s="257"/>
      <c r="D73" s="257"/>
      <c r="E73" s="94"/>
      <c r="F73" s="34"/>
      <c r="G73" s="34"/>
      <c r="H73" s="34"/>
      <c r="I73" s="34"/>
      <c r="J73" s="32"/>
    </row>
    <row r="74" spans="1:10" ht="10.5" customHeight="1" x14ac:dyDescent="0.2">
      <c r="A74" s="34"/>
      <c r="B74" s="258"/>
      <c r="C74" s="257"/>
      <c r="D74" s="257"/>
      <c r="E74" s="34"/>
      <c r="F74" s="102"/>
      <c r="G74" s="102"/>
      <c r="H74" s="102"/>
      <c r="I74" s="102"/>
      <c r="J74" s="32"/>
    </row>
    <row r="75" spans="1:10" ht="10.5" customHeight="1" x14ac:dyDescent="0.2">
      <c r="B75" s="258"/>
      <c r="C75" s="257"/>
      <c r="D75" s="257"/>
      <c r="F75" s="92"/>
      <c r="G75" s="92"/>
      <c r="H75" s="92"/>
      <c r="I75" s="92"/>
    </row>
    <row r="76" spans="1:10" ht="10.5" customHeight="1" x14ac:dyDescent="0.2">
      <c r="B76" s="258"/>
      <c r="C76" s="257"/>
      <c r="D76" s="257"/>
      <c r="F76" s="92"/>
      <c r="G76" s="92"/>
      <c r="H76" s="92"/>
      <c r="I76" s="92"/>
    </row>
    <row r="77" spans="1:10" ht="10.5" customHeight="1" x14ac:dyDescent="0.2">
      <c r="B77" s="258"/>
      <c r="C77" s="257"/>
      <c r="D77" s="257"/>
      <c r="F77" s="103"/>
      <c r="G77" s="92"/>
      <c r="H77" s="92"/>
      <c r="I77" s="92"/>
    </row>
    <row r="78" spans="1:10" ht="10.5" customHeight="1" x14ac:dyDescent="0.2">
      <c r="B78" s="258"/>
      <c r="C78" s="257"/>
      <c r="D78" s="257"/>
      <c r="F78" s="103"/>
      <c r="G78" s="92"/>
      <c r="H78" s="92"/>
      <c r="I78" s="92"/>
    </row>
    <row r="79" spans="1:10" ht="10.5" customHeight="1" x14ac:dyDescent="0.2">
      <c r="B79" s="258"/>
      <c r="C79" s="257"/>
      <c r="D79" s="257"/>
      <c r="F79" s="104"/>
      <c r="G79" s="92"/>
      <c r="H79" s="92"/>
      <c r="I79" s="92"/>
    </row>
    <row r="80" spans="1:10" ht="10.5" customHeight="1" x14ac:dyDescent="0.2">
      <c r="B80" s="258"/>
      <c r="C80" s="257"/>
      <c r="D80" s="257"/>
      <c r="F80" s="104"/>
      <c r="G80" s="92"/>
      <c r="H80" s="92"/>
      <c r="I80" s="92"/>
    </row>
    <row r="81" spans="2:4" x14ac:dyDescent="0.2">
      <c r="B81" s="20"/>
      <c r="C81" s="255"/>
      <c r="D81" s="255"/>
    </row>
  </sheetData>
  <sheetProtection algorithmName="SHA-512" hashValue="FTDLfqtU4m1ecTIzHEmK3GUu0mhED3iNiNUYHgDYwzUwizLaM5Aa5A/4L83OWQvaCn+Sy4TP0OTEi8jagMAP2g==" saltValue="epDuH2K60pvsj6TXUKmBxw==" spinCount="100000" sheet="1" objects="1" scenarios="1"/>
  <dataConsolidate/>
  <customSheetViews>
    <customSheetView guid="{D97BEBE1-1B0D-40C3-9D81-F656DECA86FF}" scale="120" showPageBreaks="1" showGridLines="0" fitToPage="1" printArea="1" hiddenRows="1" hiddenColumns="1" topLeftCell="A26">
      <selection activeCell="B49" sqref="B49:I49"/>
      <pageMargins left="0.59055118110236227" right="0.31496062992125984" top="0.27559055118110237" bottom="0.27559055118110237" header="0.15748031496062992" footer="0.31496062992125984"/>
      <pageSetup paperSize="9" scale="69" orientation="portrait" r:id="rId1"/>
      <headerFooter alignWithMargins="0">
        <oddFooter>&amp;LVersão 1.1 - 2014</oddFooter>
      </headerFooter>
    </customSheetView>
  </customSheetViews>
  <mergeCells count="75">
    <mergeCell ref="C81:D81"/>
    <mergeCell ref="C71:D71"/>
    <mergeCell ref="C72:D72"/>
    <mergeCell ref="B73:B80"/>
    <mergeCell ref="C73:D80"/>
    <mergeCell ref="B3:C3"/>
    <mergeCell ref="G4:I4"/>
    <mergeCell ref="G3:I3"/>
    <mergeCell ref="F57:H57"/>
    <mergeCell ref="F56:H56"/>
    <mergeCell ref="D3:F3"/>
    <mergeCell ref="C52:H52"/>
    <mergeCell ref="B51:H51"/>
    <mergeCell ref="B48:H48"/>
    <mergeCell ref="B34:F34"/>
    <mergeCell ref="I38:I41"/>
    <mergeCell ref="C45:G45"/>
    <mergeCell ref="B15:I15"/>
    <mergeCell ref="C17:I17"/>
    <mergeCell ref="B21:C21"/>
    <mergeCell ref="B69:E69"/>
    <mergeCell ref="D28:E28"/>
    <mergeCell ref="D29:E29"/>
    <mergeCell ref="D31:E31"/>
    <mergeCell ref="D30:E30"/>
    <mergeCell ref="B40:G40"/>
    <mergeCell ref="B68:E68"/>
    <mergeCell ref="B38:C38"/>
    <mergeCell ref="B41:G41"/>
    <mergeCell ref="F42:G42"/>
    <mergeCell ref="B43:G43"/>
    <mergeCell ref="D38:E38"/>
    <mergeCell ref="B59:H59"/>
    <mergeCell ref="B55:H55"/>
    <mergeCell ref="B50:I50"/>
    <mergeCell ref="C54:I54"/>
    <mergeCell ref="B63:F63"/>
    <mergeCell ref="G8:I8"/>
    <mergeCell ref="H19:I19"/>
    <mergeCell ref="B37:G37"/>
    <mergeCell ref="G23:I23"/>
    <mergeCell ref="B28:C28"/>
    <mergeCell ref="C5:F11"/>
    <mergeCell ref="B27:D27"/>
    <mergeCell ref="E27:H27"/>
    <mergeCell ref="E19:F19"/>
    <mergeCell ref="C18:E18"/>
    <mergeCell ref="G18:I18"/>
    <mergeCell ref="B13:I13"/>
    <mergeCell ref="B14:C14"/>
    <mergeCell ref="D32:E32"/>
    <mergeCell ref="G11:I11"/>
    <mergeCell ref="E21:H21"/>
    <mergeCell ref="B39:G39"/>
    <mergeCell ref="B44:G44"/>
    <mergeCell ref="D24:H24"/>
    <mergeCell ref="D25:H25"/>
    <mergeCell ref="F31:G32"/>
    <mergeCell ref="B33:C33"/>
    <mergeCell ref="C47:I47"/>
    <mergeCell ref="C16:I16"/>
    <mergeCell ref="B35:I35"/>
    <mergeCell ref="F65:I67"/>
    <mergeCell ref="D20:F20"/>
    <mergeCell ref="G20:I20"/>
    <mergeCell ref="B65:E65"/>
    <mergeCell ref="B58:H58"/>
    <mergeCell ref="G63:I63"/>
    <mergeCell ref="B61:G61"/>
    <mergeCell ref="H61:I61"/>
    <mergeCell ref="G62:I62"/>
    <mergeCell ref="E60:I60"/>
    <mergeCell ref="B66:E66"/>
    <mergeCell ref="B67:E67"/>
    <mergeCell ref="B62:F62"/>
  </mergeCells>
  <phoneticPr fontId="0" type="noConversion"/>
  <conditionalFormatting sqref="B3:C3">
    <cfRule type="notContainsBlanks" dxfId="0" priority="1">
      <formula>LEN(TRIM(B3))&gt;0</formula>
    </cfRule>
  </conditionalFormatting>
  <hyperlinks>
    <hyperlink ref="I24" r:id="rId2" display="Distância ao Local em Km"/>
  </hyperlinks>
  <pageMargins left="0.59055118110236227" right="0.31496062992125984" top="0.27559055118110237" bottom="0" header="0.15748031496062992" footer="0"/>
  <pageSetup paperSize="9" scale="81" orientation="portrait" r:id="rId3"/>
  <headerFooter alignWithMargins="0">
    <oddFooter>&amp;LVersão 1.1 - 2017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Instruções e Legislação</vt:lpstr>
      <vt:lpstr>RD</vt:lpstr>
      <vt:lpstr>'Instruções e Legislação'!Print_Area</vt:lpstr>
      <vt:lpstr>RD!Print_Area</vt:lpstr>
    </vt:vector>
  </TitlesOfParts>
  <Company>Faculdade de Ciências da Universidade de Lisboa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FFCUL Registo de Deslocação 2009 (e anos seguintes) (lei de 2008) preto e branco</dc:subject>
  <dc:creator>dmpedrosa</dc:creator>
  <dc:description>FFCUL Registo de Deslocação 2009 (e anos seguintes) (lei de 2008) preto e branco</dc:description>
  <cp:lastModifiedBy>dmpedrosa</cp:lastModifiedBy>
  <cp:lastPrinted>2017-01-27T15:21:28Z</cp:lastPrinted>
  <dcterms:created xsi:type="dcterms:W3CDTF">2005-01-12T18:54:56Z</dcterms:created>
  <dcterms:modified xsi:type="dcterms:W3CDTF">2017-01-27T15:22:09Z</dcterms:modified>
</cp:coreProperties>
</file>